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BP" sheetId="1" r:id="rId1"/>
    <sheet name="Sheet1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<sst xmlns="http://schemas.openxmlformats.org/spreadsheetml/2006/main" count="727" uniqueCount="563">
  <si>
    <t>%</t>
  </si>
  <si>
    <t xml:space="preserve"> </t>
  </si>
  <si>
    <t>U k u p n o</t>
  </si>
  <si>
    <t>VIII</t>
  </si>
  <si>
    <t>VII</t>
  </si>
  <si>
    <t>VI</t>
  </si>
  <si>
    <t>V</t>
  </si>
  <si>
    <t>IV</t>
  </si>
  <si>
    <t>III</t>
  </si>
  <si>
    <t>II</t>
  </si>
  <si>
    <t>I</t>
  </si>
  <si>
    <t xml:space="preserve">        (C) Mr Nebojsa Mrdja, 2010.</t>
  </si>
  <si>
    <t xml:space="preserve">        1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</si>
  <si>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</si>
  <si>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</si>
  <si>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</si>
  <si>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</si>
  <si>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</si>
  <si>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</si>
  <si>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</si>
  <si>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</si>
  <si>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 10</t>
  </si>
  <si>
    <t xml:space="preserve">        11</t>
  </si>
  <si>
    <t xml:space="preserve">        12</t>
  </si>
  <si>
    <t>T-0</t>
  </si>
  <si>
    <t>001</t>
  </si>
  <si>
    <t xml:space="preserve"> = 0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</si>
  <si>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</si>
  <si>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</si>
  <si>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</si>
  <si>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</si>
  <si>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</si>
  <si>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</si>
  <si>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</si>
  <si>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</si>
  <si>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</si>
  <si>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</si>
  <si>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</si>
  <si>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</si>
  <si>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</si>
  <si>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</si>
  <si>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</si>
  <si>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</si>
  <si>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</si>
  <si>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</si>
  <si>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</si>
  <si>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</si>
  <si>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</si>
  <si>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</si>
  <si>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</si>
  <si>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</si>
  <si>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</si>
  <si>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</si>
  <si>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</si>
  <si>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</si>
  <si>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</si>
  <si>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</si>
  <si>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</si>
  <si>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</si>
  <si>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</si>
  <si>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</si>
  <si>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</si>
  <si>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</si>
  <si>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 xml:space="preserve"> = Po knjigovodstvenoj vrednosti, ako nema drugih relevantnih saznanja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</si>
  <si>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</si>
  <si>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</si>
  <si>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</si>
  <si>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</si>
  <si>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</si>
  <si>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</si>
  <si>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</si>
  <si>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</si>
  <si>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</si>
  <si>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</si>
  <si>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</si>
  <si>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</si>
  <si>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</si>
  <si>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</si>
  <si>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</si>
  <si>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</si>
  <si>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</si>
  <si>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</si>
  <si>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</si>
  <si>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</si>
  <si>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</si>
  <si>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</si>
  <si>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</si>
  <si>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</si>
  <si>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</si>
  <si>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</si>
  <si>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</si>
  <si>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</si>
  <si>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</si>
  <si>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</si>
  <si>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</si>
  <si>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</si>
  <si>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</si>
  <si>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</si>
  <si>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</si>
  <si>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</si>
  <si>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</si>
  <si>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</si>
  <si>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</si>
  <si>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</si>
  <si>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 xml:space="preserve"> = 0, osim ako nema relevantnih saznanja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</si>
  <si>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</si>
  <si>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</si>
  <si>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</si>
  <si>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</si>
  <si>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</si>
  <si>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</si>
  <si>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</si>
  <si>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</si>
  <si>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</si>
  <si>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</si>
  <si>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</si>
  <si>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</si>
  <si>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</si>
  <si>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</si>
  <si>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</si>
  <si>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</si>
  <si>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</si>
  <si>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</si>
  <si>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</si>
  <si>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</si>
  <si>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</si>
  <si>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</si>
  <si>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</si>
  <si>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</si>
  <si>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</si>
  <si>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</si>
  <si>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</si>
  <si>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T-0a</t>
  </si>
  <si>
    <t xml:space="preserve">       Q1</t>
  </si>
  <si>
    <t xml:space="preserve">       Q2</t>
  </si>
  <si>
    <t xml:space="preserve">       Q3</t>
  </si>
  <si>
    <t xml:space="preserve">       Q4</t>
  </si>
  <si>
    <t>Output 1</t>
  </si>
  <si>
    <t xml:space="preserve"> m2</t>
  </si>
  <si>
    <t>Output 2</t>
  </si>
  <si>
    <t>Output 3</t>
  </si>
  <si>
    <t>Output 4</t>
  </si>
  <si>
    <t>Output 5</t>
  </si>
  <si>
    <t>Output 6</t>
  </si>
  <si>
    <t>Output 7</t>
  </si>
  <si>
    <t>Output 8</t>
  </si>
  <si>
    <t>Output 9</t>
  </si>
  <si>
    <t>Output 10</t>
  </si>
  <si>
    <t>Output 11</t>
  </si>
  <si>
    <t>Output 12</t>
  </si>
  <si>
    <t>Output 13</t>
  </si>
  <si>
    <t>Output 14</t>
  </si>
  <si>
    <t>Output 15</t>
  </si>
  <si>
    <t>Output 16</t>
  </si>
  <si>
    <t xml:space="preserve"> kom</t>
  </si>
  <si>
    <t>Output 17</t>
  </si>
  <si>
    <t xml:space="preserve"> kg</t>
  </si>
  <si>
    <t>Output 18</t>
  </si>
  <si>
    <t>Output 19</t>
  </si>
  <si>
    <t>Output 20</t>
  </si>
  <si>
    <t>T-1</t>
  </si>
  <si>
    <t>Output</t>
  </si>
  <si>
    <t>T-1a</t>
  </si>
  <si>
    <t>T-2</t>
  </si>
  <si>
    <t>T-2a</t>
  </si>
  <si>
    <t>T-3</t>
  </si>
  <si>
    <t>T-3a</t>
  </si>
  <si>
    <t>T-4</t>
  </si>
  <si>
    <t>T-4a</t>
  </si>
  <si>
    <t>T-5</t>
  </si>
  <si>
    <t>T-6</t>
  </si>
  <si>
    <t xml:space="preserve">    Naziv inputa</t>
  </si>
  <si>
    <t>Input 1</t>
  </si>
  <si>
    <t>Input 2</t>
  </si>
  <si>
    <t>Input 3</t>
  </si>
  <si>
    <t>Input 4</t>
  </si>
  <si>
    <t>Input 5</t>
  </si>
  <si>
    <t>Input 6</t>
  </si>
  <si>
    <t>Input 7</t>
  </si>
  <si>
    <t>Input 8</t>
  </si>
  <si>
    <t>Input 9</t>
  </si>
  <si>
    <t>Input 10</t>
  </si>
  <si>
    <t>Input 11</t>
  </si>
  <si>
    <t>Input 12</t>
  </si>
  <si>
    <t>Input 13</t>
  </si>
  <si>
    <t>Input 14</t>
  </si>
  <si>
    <t>Input 15</t>
  </si>
  <si>
    <t>Input 16</t>
  </si>
  <si>
    <t>Input 17</t>
  </si>
  <si>
    <t>Input 18</t>
  </si>
  <si>
    <t>Input 19</t>
  </si>
  <si>
    <t>Input 20</t>
  </si>
  <si>
    <t>Input 21</t>
  </si>
  <si>
    <t>Input 22</t>
  </si>
  <si>
    <t>Input 23</t>
  </si>
  <si>
    <t>Input 24</t>
  </si>
  <si>
    <t xml:space="preserve"> par</t>
  </si>
  <si>
    <t>Input 25</t>
  </si>
  <si>
    <t>Input 26</t>
  </si>
  <si>
    <t>Input 27</t>
  </si>
  <si>
    <t>Input 28</t>
  </si>
  <si>
    <t>Input 29</t>
  </si>
  <si>
    <t>Input 30</t>
  </si>
  <si>
    <t>Input 31</t>
  </si>
  <si>
    <t>Input 32</t>
  </si>
  <si>
    <t>Input 33</t>
  </si>
  <si>
    <t>Input 34</t>
  </si>
  <si>
    <t>Input 35</t>
  </si>
  <si>
    <t>Input 36</t>
  </si>
  <si>
    <t xml:space="preserve"> m</t>
  </si>
  <si>
    <t>Input 37</t>
  </si>
  <si>
    <t>Input 38</t>
  </si>
  <si>
    <t>Input 39</t>
  </si>
  <si>
    <t>Input 40</t>
  </si>
  <si>
    <t>T-7</t>
  </si>
  <si>
    <t>T-8</t>
  </si>
  <si>
    <t>T-9</t>
  </si>
  <si>
    <t xml:space="preserve"> Minimum</t>
  </si>
  <si>
    <t xml:space="preserve"> Optimum</t>
  </si>
  <si>
    <t xml:space="preserve"> Maximum</t>
  </si>
  <si>
    <t>T-9a</t>
  </si>
  <si>
    <t>T-10</t>
  </si>
  <si>
    <t>T-11</t>
  </si>
  <si>
    <t>+G681</t>
  </si>
  <si>
    <t>T-11a</t>
  </si>
  <si>
    <t>T-12</t>
  </si>
  <si>
    <t>T-12a</t>
  </si>
  <si>
    <t>T-13</t>
  </si>
  <si>
    <t>T-14</t>
  </si>
  <si>
    <t>T-15</t>
  </si>
  <si>
    <t xml:space="preserve"> ....</t>
  </si>
  <si>
    <t xml:space="preserve"> ...</t>
  </si>
  <si>
    <t>T-16</t>
  </si>
  <si>
    <t>T-17</t>
  </si>
  <si>
    <t>T-17a</t>
  </si>
  <si>
    <t xml:space="preserve"> - %</t>
  </si>
  <si>
    <t>T-18</t>
  </si>
  <si>
    <t xml:space="preserve"> 6.1. Osnovna sredstva</t>
  </si>
  <si>
    <t>SOFTWARE FOR BUSINESS PLAN "FCF"  (Free Cash Flow)</t>
  </si>
  <si>
    <t xml:space="preserve"> - EUR</t>
  </si>
  <si>
    <t xml:space="preserve"> - RSD</t>
  </si>
  <si>
    <t>RSD = 1</t>
  </si>
  <si>
    <t>EUR</t>
  </si>
  <si>
    <t>Month:</t>
  </si>
  <si>
    <t>Number of month:</t>
  </si>
  <si>
    <t xml:space="preserve"> - quantity</t>
  </si>
  <si>
    <t>Quarterly</t>
  </si>
  <si>
    <t>Quarterly average</t>
  </si>
  <si>
    <t xml:space="preserve">    Total</t>
  </si>
  <si>
    <t xml:space="preserve">  T o t a l</t>
  </si>
  <si>
    <t>Total direct costs</t>
  </si>
  <si>
    <t xml:space="preserve">   Total</t>
  </si>
  <si>
    <t xml:space="preserve">  By month</t>
  </si>
  <si>
    <t xml:space="preserve">  Units</t>
  </si>
  <si>
    <t xml:space="preserve">  Average</t>
  </si>
  <si>
    <t xml:space="preserve"> No.</t>
  </si>
  <si>
    <t>Description</t>
  </si>
  <si>
    <t xml:space="preserve">    prices</t>
  </si>
  <si>
    <t xml:space="preserve">     Last</t>
  </si>
  <si>
    <t xml:space="preserve">   Sales</t>
  </si>
  <si>
    <t xml:space="preserve">   prices</t>
  </si>
  <si>
    <t xml:space="preserve">  Direct</t>
  </si>
  <si>
    <t xml:space="preserve">    costs</t>
  </si>
  <si>
    <t>Gross contribution per unit</t>
  </si>
  <si>
    <t>amount</t>
  </si>
  <si>
    <t xml:space="preserve">   Initial</t>
  </si>
  <si>
    <t xml:space="preserve">  inventory</t>
  </si>
  <si>
    <t xml:space="preserve">     Initial</t>
  </si>
  <si>
    <t xml:space="preserve">  Initial</t>
  </si>
  <si>
    <t xml:space="preserve"> Inventory level</t>
  </si>
  <si>
    <t>Fixed part of</t>
  </si>
  <si>
    <t>general costs</t>
  </si>
  <si>
    <t>gross wages</t>
  </si>
  <si>
    <t xml:space="preserve">    level</t>
  </si>
  <si>
    <t>Cureency:</t>
  </si>
  <si>
    <t>Exchange rate:</t>
  </si>
  <si>
    <t>Output 3 - export</t>
  </si>
  <si>
    <t>Output 5 - export</t>
  </si>
  <si>
    <t>Depreciation</t>
  </si>
  <si>
    <t>General cost 2</t>
  </si>
  <si>
    <t xml:space="preserve">      Fixed part of general costs</t>
  </si>
  <si>
    <t xml:space="preserve">      Varijable part of genral costs</t>
  </si>
  <si>
    <t>General cost 3</t>
  </si>
  <si>
    <t>General cost 4</t>
  </si>
  <si>
    <t>General cost 5</t>
  </si>
  <si>
    <t>General cost 6</t>
  </si>
  <si>
    <t>General cost 7</t>
  </si>
  <si>
    <t>General cost 8</t>
  </si>
  <si>
    <t>General cost 9</t>
  </si>
  <si>
    <t>General cost 10</t>
  </si>
  <si>
    <t>General cost 11</t>
  </si>
  <si>
    <t>General cost 12</t>
  </si>
  <si>
    <t>General cost 13</t>
  </si>
  <si>
    <t>General cost 14</t>
  </si>
  <si>
    <t>General cost 15</t>
  </si>
  <si>
    <t>General cost 16</t>
  </si>
  <si>
    <t>General cost 17</t>
  </si>
  <si>
    <t>General cost 18</t>
  </si>
  <si>
    <t>General cost 19</t>
  </si>
  <si>
    <t>General cost 20</t>
  </si>
  <si>
    <t>General cost 21</t>
  </si>
  <si>
    <t>General cost 22</t>
  </si>
  <si>
    <t>General cost 23</t>
  </si>
  <si>
    <t>General cost 24</t>
  </si>
  <si>
    <t>General cost 25</t>
  </si>
  <si>
    <t>General cost 26</t>
  </si>
  <si>
    <t>General cost 27</t>
  </si>
  <si>
    <t>General cost 28</t>
  </si>
  <si>
    <t>General cost 29</t>
  </si>
  <si>
    <t>General cost 30</t>
  </si>
  <si>
    <t>General cost 31</t>
  </si>
  <si>
    <t>General cost 32</t>
  </si>
  <si>
    <t>General cost 33</t>
  </si>
  <si>
    <t>General cost 34</t>
  </si>
  <si>
    <t>General cost 35</t>
  </si>
  <si>
    <t>General cost 36</t>
  </si>
  <si>
    <t>General cost 37</t>
  </si>
  <si>
    <t>General cost 38</t>
  </si>
  <si>
    <t>General cost 39</t>
  </si>
  <si>
    <t>General cost 40</t>
  </si>
  <si>
    <t>Fixed part of gross wages</t>
  </si>
  <si>
    <t>Variable part of gross wages</t>
  </si>
  <si>
    <t>Gross wages for period</t>
  </si>
  <si>
    <t xml:space="preserve"> - number of workers</t>
  </si>
  <si>
    <t xml:space="preserve"> - average gross wages</t>
  </si>
  <si>
    <t xml:space="preserve">   Professional and</t>
  </si>
  <si>
    <t xml:space="preserve">     skill structure</t>
  </si>
  <si>
    <t>Current assets</t>
  </si>
  <si>
    <t xml:space="preserve"> 1.1 Inventory</t>
  </si>
  <si>
    <t xml:space="preserve">     - Inventory of inputs</t>
  </si>
  <si>
    <t xml:space="preserve">     - Work in progres</t>
  </si>
  <si>
    <t xml:space="preserve">     - Inventory of outputs</t>
  </si>
  <si>
    <t xml:space="preserve">     - Other inventory</t>
  </si>
  <si>
    <t xml:space="preserve"> 1.2. Receivables</t>
  </si>
  <si>
    <t xml:space="preserve">     - Sales by month</t>
  </si>
  <si>
    <t xml:space="preserve">     - Days</t>
  </si>
  <si>
    <t xml:space="preserve"> 1.3 Cash</t>
  </si>
  <si>
    <t xml:space="preserve">     - Average turnover</t>
  </si>
  <si>
    <t xml:space="preserve"> 1.4. Other current assets</t>
  </si>
  <si>
    <t>Short term liabilities</t>
  </si>
  <si>
    <t xml:space="preserve"> 2.1 Payables</t>
  </si>
  <si>
    <t xml:space="preserve">     - Purchase by month</t>
  </si>
  <si>
    <t xml:space="preserve"> 2.2 Short term credits</t>
  </si>
  <si>
    <t xml:space="preserve"> 2.3 Other short term liabilities</t>
  </si>
  <si>
    <t>Planned NCA (1-2)</t>
  </si>
  <si>
    <t>Required investments in NCA by month</t>
  </si>
  <si>
    <t>Required investments in NCA - cumulative</t>
  </si>
  <si>
    <t>PLANNED NET CURRENT ASSETS (WORKING CAPITAL) AT END OF THE MONTH</t>
  </si>
  <si>
    <t>Total revenue</t>
  </si>
  <si>
    <t xml:space="preserve"> 1.1 Sales revenue</t>
  </si>
  <si>
    <t xml:space="preserve"> 1.2. Finance revenue</t>
  </si>
  <si>
    <t xml:space="preserve"> 1.3. Other revenue</t>
  </si>
  <si>
    <t>Direct coss</t>
  </si>
  <si>
    <t>Gross wages</t>
  </si>
  <si>
    <t xml:space="preserve"> 3.1. Fixed part of gross wages</t>
  </si>
  <si>
    <t xml:space="preserve"> 3.2. Variable part of gross wages</t>
  </si>
  <si>
    <t>General costs</t>
  </si>
  <si>
    <t xml:space="preserve"> 4.1. Fixed part of general costs</t>
  </si>
  <si>
    <t xml:space="preserve"> 4.2. Variable part of general costs</t>
  </si>
  <si>
    <t>Finance costs</t>
  </si>
  <si>
    <t>Other costs</t>
  </si>
  <si>
    <t>Gross contribution (1.1-2)</t>
  </si>
  <si>
    <t>Contribution (7-3.2-4.2)</t>
  </si>
  <si>
    <t>Gross profit (1-2-3-4-5-6)</t>
  </si>
  <si>
    <t xml:space="preserve"> 9.1 Gross profit from business activity</t>
  </si>
  <si>
    <t xml:space="preserve"> 9.2. Gross profit from finance activity</t>
  </si>
  <si>
    <t xml:space="preserve"> 9.3. Gross profit from other activity</t>
  </si>
  <si>
    <t>Taxes on gross profit</t>
  </si>
  <si>
    <t>Net profit (9-10)</t>
  </si>
  <si>
    <t>Net profit - cumlative</t>
  </si>
  <si>
    <t>Outflows</t>
  </si>
  <si>
    <t xml:space="preserve"> 2.1 Direct costs</t>
  </si>
  <si>
    <t xml:space="preserve"> 2.2 Gross wages</t>
  </si>
  <si>
    <t xml:space="preserve"> 2.3 General costs without depreciation</t>
  </si>
  <si>
    <t xml:space="preserve"> 2.4 Finance costs</t>
  </si>
  <si>
    <t xml:space="preserve"> 2.5. Other costs</t>
  </si>
  <si>
    <t xml:space="preserve"> 2.6. Taxes on profit</t>
  </si>
  <si>
    <t>Cash flow (1-2)</t>
  </si>
  <si>
    <t xml:space="preserve"> - in % of total revenue</t>
  </si>
  <si>
    <t xml:space="preserve"> - cumulative</t>
  </si>
  <si>
    <t>Increase/decrease net current assets</t>
  </si>
  <si>
    <t>Free cash flow (3-4)</t>
  </si>
  <si>
    <t>Capital employed</t>
  </si>
  <si>
    <t xml:space="preserve">     - New fixed assets</t>
  </si>
  <si>
    <t xml:space="preserve">     - Change in period</t>
  </si>
  <si>
    <t xml:space="preserve"> 6.2. Net current assets</t>
  </si>
  <si>
    <t xml:space="preserve"> 6.3. Long term debt</t>
  </si>
  <si>
    <t xml:space="preserve">     - Change in periiod</t>
  </si>
  <si>
    <t>Return (Capital increase)</t>
  </si>
  <si>
    <t xml:space="preserve"> 7.2. Change in fixed assets</t>
  </si>
  <si>
    <t>Rate of return by month (7/6*12)</t>
  </si>
  <si>
    <t>Rate of return in period (cumulative)</t>
  </si>
  <si>
    <t xml:space="preserve"> 7.1 Cash flow</t>
  </si>
  <si>
    <t>ASSORTMENT AND MAXIMUM QUANTITY OF OUTPUTS</t>
  </si>
  <si>
    <t>SALES PLAN BY MARKET</t>
  </si>
  <si>
    <t>SALES PLAN BY OUTPUT</t>
  </si>
  <si>
    <t>PROJECTED SELLING PRICES</t>
  </si>
  <si>
    <t>PLANNED GROSS CONTRIBUTION PER UNIT</t>
  </si>
  <si>
    <t>TOTAL REVENUE PLAN</t>
  </si>
  <si>
    <t>SCHEDULED GROSS CONTRIBUTION BY OUTPUTS</t>
  </si>
  <si>
    <t>INVENTORY PLAN OF THE OUTPUT (FINISHED PRODUCTS AND GOODS) AT THE END OF MONTH</t>
  </si>
  <si>
    <t xml:space="preserve"> PLAN OF VALUE OF OUTPUT INVENTORY AT THE END OF MONTH</t>
  </si>
  <si>
    <t>PRODUCTION PLAN</t>
  </si>
  <si>
    <t>CONSUMPTION OF INPUTS FOR THE OUTPUT UNIT</t>
  </si>
  <si>
    <t>PLANNED PURCHASE PRICES OF INPUT</t>
  </si>
  <si>
    <t>PLANNED DIRECT COSTS BY OUTPUT</t>
  </si>
  <si>
    <t>PLANNED OPTIMUM LEVEL OF INVENTORY OF INPUTS</t>
  </si>
  <si>
    <t>PLANNED CONSUMPTION OF INPUTS</t>
  </si>
  <si>
    <t>PLANNED PURCHASE OF INPUTS</t>
  </si>
  <si>
    <t>PLANNED VALUE OF INPUT PURCHASE</t>
  </si>
  <si>
    <t>PLANNED INVENTORY LEVEL OF INPUTS AT END OF THE MONTH</t>
  </si>
  <si>
    <t>PLANNED VALUE OF INVENTORY OF INPUTS AT END OF THE MONTH</t>
  </si>
  <si>
    <t>PLANNED DIRECT COSTS</t>
  </si>
  <si>
    <t>PLANNED GENERAL COSTS</t>
  </si>
  <si>
    <t>PLANNED GROSS WAGES</t>
  </si>
  <si>
    <t>PROJECTION OF PROFIT/LOSS ACCOUNT</t>
  </si>
  <si>
    <t>PROJECTED PROFIT/LOSS ACCOUNT IN % OF TOTAL REVENUE</t>
  </si>
  <si>
    <t>PROJECTED CASH FLOW, FREE CASH FLOW AND RATE OF RETURN ON CAPITAL EMPLOYED</t>
  </si>
  <si>
    <t xml:space="preserve"> Initial </t>
  </si>
  <si>
    <t xml:space="preserve">  level</t>
  </si>
  <si>
    <t xml:space="preserve">   Consumption rate for output unit</t>
  </si>
  <si>
    <t xml:space="preserve">   Direct costs by output</t>
  </si>
  <si>
    <t xml:space="preserve">  Book</t>
  </si>
  <si>
    <t xml:space="preserve">  value</t>
  </si>
  <si>
    <t>(u 000 RSD)</t>
  </si>
  <si>
    <t xml:space="preserve">     Book</t>
  </si>
  <si>
    <t xml:space="preserve">     value</t>
  </si>
  <si>
    <t xml:space="preserve">  Correction</t>
  </si>
  <si>
    <t xml:space="preserve">  of book</t>
  </si>
  <si>
    <t xml:space="preserve">      value</t>
  </si>
  <si>
    <t xml:space="preserve">   Estimated</t>
  </si>
  <si>
    <t xml:space="preserve">  Notes:</t>
  </si>
  <si>
    <t>Method for evaluation</t>
  </si>
  <si>
    <t xml:space="preserve"> = Sum I + II + III</t>
  </si>
  <si>
    <t xml:space="preserve"> = 0, or market value</t>
  </si>
  <si>
    <t xml:space="preserve"> = Market value</t>
  </si>
  <si>
    <t xml:space="preserve"> = Market value of buildings</t>
  </si>
  <si>
    <t xml:space="preserve"> = Market value of used equipment</t>
  </si>
  <si>
    <t xml:space="preserve"> = Market value of shares</t>
  </si>
  <si>
    <t xml:space="preserve"> = Quantity of inventory x last purchase prices</t>
  </si>
  <si>
    <t xml:space="preserve"> = Quantity of inputs in inventory x last purchase prices</t>
  </si>
  <si>
    <t xml:space="preserve"> = Quantity of merchandise x last purchase prices</t>
  </si>
  <si>
    <t xml:space="preserve"> = Amount paid</t>
  </si>
  <si>
    <t xml:space="preserve"> = Receivables * probabililty of payment</t>
  </si>
  <si>
    <t xml:space="preserve"> = Book value if no other relevant information is available</t>
  </si>
  <si>
    <t xml:space="preserve"> = Sum D + E</t>
  </si>
  <si>
    <t xml:space="preserve"> = Sum A + B + V + G</t>
  </si>
  <si>
    <t xml:space="preserve"> = Include liquidation costs</t>
  </si>
  <si>
    <t xml:space="preserve"> = Sum I + II</t>
  </si>
  <si>
    <t xml:space="preserve"> - ownership structure is not relevant for this purpose -</t>
  </si>
  <si>
    <t xml:space="preserve"> = Total assets - Total liabilities</t>
  </si>
  <si>
    <t xml:space="preserve"> - continued</t>
  </si>
  <si>
    <t>VALUATION IN CASE OF TERMINATION OF BUSINESS</t>
  </si>
  <si>
    <t xml:space="preserve"> Description</t>
  </si>
  <si>
    <t>Cod</t>
  </si>
  <si>
    <t xml:space="preserve"> = Sum D + DJ</t>
  </si>
  <si>
    <t xml:space="preserve"> = Sum E + Z</t>
  </si>
  <si>
    <t xml:space="preserve">                  Assets</t>
  </si>
  <si>
    <t xml:space="preserve">      A. Unpaid capital</t>
  </si>
  <si>
    <t xml:space="preserve">      B. Fixed assets (3+9+17)</t>
  </si>
  <si>
    <t>I. Intangible assets (4 do 8)</t>
  </si>
  <si>
    <t xml:space="preserve">  1. Founding investments</t>
  </si>
  <si>
    <t xml:space="preserve">  2. Research and development</t>
  </si>
  <si>
    <t xml:space="preserve">  3. Concessions, patents,...</t>
  </si>
  <si>
    <t xml:space="preserve">  4. Goodwill</t>
  </si>
  <si>
    <t xml:space="preserve">  5. Other intangible assets</t>
  </si>
  <si>
    <t>II. Land, buildings, equipment (10 do 16)</t>
  </si>
  <si>
    <t xml:space="preserve">  2. Buildings</t>
  </si>
  <si>
    <t xml:space="preserve">  3. Equipment</t>
  </si>
  <si>
    <t xml:space="preserve">  4. Tools</t>
  </si>
  <si>
    <t xml:space="preserve">  5. Basic herd</t>
  </si>
  <si>
    <t xml:space="preserve">  6. Other fixed assets</t>
  </si>
  <si>
    <t xml:space="preserve">  7. Advance payments</t>
  </si>
  <si>
    <t>III. Long-term financial investments (18 do 24)</t>
  </si>
  <si>
    <t xml:space="preserve">  2. Shares</t>
  </si>
  <si>
    <t xml:space="preserve">  1. Shares in related companies</t>
  </si>
  <si>
    <t xml:space="preserve">  3. Long-term credits to related companies</t>
  </si>
  <si>
    <t xml:space="preserve">  4. Long-term credits</t>
  </si>
  <si>
    <t xml:space="preserve">  5. Long-term shares and bonds</t>
  </si>
  <si>
    <t xml:space="preserve">  6. Other long-term investments</t>
  </si>
  <si>
    <t xml:space="preserve">      V. Current assets (25+31+44)</t>
  </si>
  <si>
    <t>I. Inventory (26 do 30)</t>
  </si>
  <si>
    <t xml:space="preserve">  1. Material</t>
  </si>
  <si>
    <t xml:space="preserve">  2. Work in progress</t>
  </si>
  <si>
    <t xml:space="preserve">  3. Finished products</t>
  </si>
  <si>
    <t xml:space="preserve">  4. Merchandise</t>
  </si>
  <si>
    <t xml:space="preserve">  5. Advanced payments</t>
  </si>
  <si>
    <t xml:space="preserve">  1. Short-term receivables (33 do 36)</t>
  </si>
  <si>
    <t xml:space="preserve">    b) Buyers</t>
  </si>
  <si>
    <t xml:space="preserve">    v) Receivables from specific jobs</t>
  </si>
  <si>
    <t xml:space="preserve">    g) Other receivables</t>
  </si>
  <si>
    <t xml:space="preserve">  2. Short-term financial investments (37 do 43)</t>
  </si>
  <si>
    <t xml:space="preserve"> II. Short-term receivables and investments (32+37+44)</t>
  </si>
  <si>
    <t xml:space="preserve">    b) Short-term credits</t>
  </si>
  <si>
    <t xml:space="preserve">    a) Short-term credits in related companies</t>
  </si>
  <si>
    <t xml:space="preserve">    v) Shares and bonds</t>
  </si>
  <si>
    <t xml:space="preserve">    g) Bills of exchange</t>
  </si>
  <si>
    <t xml:space="preserve">    d) Own shares</t>
  </si>
  <si>
    <t xml:space="preserve">    dj) Other short-term financial investments</t>
  </si>
  <si>
    <t xml:space="preserve">  2. Cash</t>
  </si>
  <si>
    <t xml:space="preserve">      G. Accruals</t>
  </si>
  <si>
    <t xml:space="preserve">      D. Business assets (1+2+24+47)</t>
  </si>
  <si>
    <t xml:space="preserve">      DJ. Losses (50+51)</t>
  </si>
  <si>
    <t xml:space="preserve"> II. Losses in current year</t>
  </si>
  <si>
    <t xml:space="preserve">      E. Net business assets (48+49)</t>
  </si>
  <si>
    <t xml:space="preserve">      Z. Non-business assets</t>
  </si>
  <si>
    <t xml:space="preserve">      Z. Total assets (52+53)</t>
  </si>
  <si>
    <t xml:space="preserve">      I. Off-balance assets</t>
  </si>
  <si>
    <t xml:space="preserve"> I. Losses from previous years</t>
  </si>
  <si>
    <t xml:space="preserve">  1. Cash equivalents</t>
  </si>
  <si>
    <t>III. Cash and cash equivalents (45+46)</t>
  </si>
  <si>
    <t xml:space="preserve">    a) Buyers - related companies</t>
  </si>
  <si>
    <t xml:space="preserve">  1. Land</t>
  </si>
  <si>
    <t xml:space="preserve">                 Capital and liabilities</t>
  </si>
  <si>
    <t xml:space="preserve">      A. Capital (102+111+113+116)</t>
  </si>
  <si>
    <t>I. Capital (103 do 110)</t>
  </si>
  <si>
    <t xml:space="preserve">  1. Shares</t>
  </si>
  <si>
    <t xml:space="preserve">  2. Priority shares</t>
  </si>
  <si>
    <t xml:space="preserve">  3. Shares of a limited liability company</t>
  </si>
  <si>
    <t xml:space="preserve">  4. Other shares</t>
  </si>
  <si>
    <t xml:space="preserve">  5. State capital</t>
  </si>
  <si>
    <t xml:space="preserve">  6. Social capital</t>
  </si>
  <si>
    <t xml:space="preserve">  7. Cooperative capital</t>
  </si>
  <si>
    <t xml:space="preserve">  8. Other capital</t>
  </si>
  <si>
    <t>II. Emission premium</t>
  </si>
  <si>
    <t>III. Reserves (113 + 114)</t>
  </si>
  <si>
    <t xml:space="preserve">  1. Legal reservesZakonske rezerve</t>
  </si>
  <si>
    <t xml:space="preserve">  2. Statutory and other reserves</t>
  </si>
  <si>
    <t>IV. Retained earnings (116+117)</t>
  </si>
  <si>
    <t xml:space="preserve">  1. Retained earnings from previous years</t>
  </si>
  <si>
    <t xml:space="preserve">  2. Retained earnings from current year</t>
  </si>
  <si>
    <t>V. Revaluation reserves</t>
  </si>
  <si>
    <t xml:space="preserve">      B. Long-term reserves (120 do 123)</t>
  </si>
  <si>
    <t>I. Reserves for costs and risks</t>
  </si>
  <si>
    <t>II. Deferred revaluation gain</t>
  </si>
  <si>
    <t>III. Negative goodwill</t>
  </si>
  <si>
    <t>IV. Other long-term reserves</t>
  </si>
  <si>
    <t xml:space="preserve">      V. Liabilities (125+131)</t>
  </si>
  <si>
    <t>I. Long-term liabilities (126 do 130)</t>
  </si>
  <si>
    <t xml:space="preserve">  1. Liabilities convertible into equity</t>
  </si>
  <si>
    <t xml:space="preserve">  2. Liabilities to related legal entities</t>
  </si>
  <si>
    <t xml:space="preserve">  3. Liabilities for long-term securities</t>
  </si>
  <si>
    <t xml:space="preserve">  4. Long-term loans</t>
  </si>
  <si>
    <t xml:space="preserve">  5. Other long-term liabilities</t>
  </si>
  <si>
    <t>II. Short-term liabilities (132 do 142)</t>
  </si>
  <si>
    <t xml:space="preserve">  1. Short-term loans from related legal entities</t>
  </si>
  <si>
    <t xml:space="preserve">  2. Short-term loans</t>
  </si>
  <si>
    <t xml:space="preserve">  3. Other short-term financial liabilities</t>
  </si>
  <si>
    <t xml:space="preserve">  4. Advances received, deposits and bail</t>
  </si>
  <si>
    <t xml:space="preserve">  5. Suppliers - related legal entities</t>
  </si>
  <si>
    <t xml:space="preserve">  6. Suppliers</t>
  </si>
  <si>
    <t xml:space="preserve">  7. Other operating liabilities</t>
  </si>
  <si>
    <t xml:space="preserve">  8. Specific job liabilities</t>
  </si>
  <si>
    <t xml:space="preserve">  9. Wages and salaries obligations</t>
  </si>
  <si>
    <t xml:space="preserve">  10. Liabilities for taxes, contributions and other duties</t>
  </si>
  <si>
    <t xml:space="preserve">  11. Other liabilities</t>
  </si>
  <si>
    <t xml:space="preserve">      G. Passive accruals</t>
  </si>
  <si>
    <t xml:space="preserve"> I. Donations received</t>
  </si>
  <si>
    <t xml:space="preserve"> II. Other passive accruals</t>
  </si>
  <si>
    <t xml:space="preserve">      E. Non-operating liabilities</t>
  </si>
  <si>
    <t xml:space="preserve">      D.  Business liabilities (101+119+124+143)</t>
  </si>
  <si>
    <t xml:space="preserve">      Z. Total liabilities (146+147)</t>
  </si>
  <si>
    <t xml:space="preserve">      Z. Off-balance sheet liabilities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</si>
</sst>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.000"/>
    <numFmt numFmtId="165" formatCode="\;;;"/>
    <numFmt numFmtId="166" formatCode="#,##0.0000"/>
    <numFmt numFmtId="167" formatCode="_-* #,##0.00\ _D_i_n_._-;\-* #,##0.00\ _D_i_n_._-;_-* \-??\ _D_i_n_._-;_-@_-"/>
    <numFmt numFmtId="168" formatCode="0.0000"/>
    <numFmt numFmtId="169" formatCode="0.0000_ ;\-0.0000\ "/>
    <numFmt numFmtId="170" formatCode="#,##0_);\(#,##0\)"/>
    <numFmt numFmtId="171" formatCode="#,##0.0000000_);\(#,##0.0000000\)"/>
    <numFmt numFmtId="172" formatCode="#,##0.00000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/>
      <right/>
      <top/>
      <bottom style="double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7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9" fontId="2" fillId="0" borderId="0" xfId="57" applyFont="1" applyFill="1" applyBorder="1" applyAlignment="1" applyProtection="1">
      <alignment/>
      <protection/>
    </xf>
    <xf numFmtId="3" fontId="2" fillId="0" borderId="13" xfId="0" applyNumberFormat="1" applyFont="1" applyBorder="1" applyAlignment="1">
      <alignment/>
    </xf>
    <xf numFmtId="9" fontId="2" fillId="0" borderId="13" xfId="57" applyFont="1" applyFill="1" applyBorder="1" applyAlignment="1" applyProtection="1">
      <alignment/>
      <protection/>
    </xf>
    <xf numFmtId="9" fontId="2" fillId="0" borderId="12" xfId="57" applyFont="1" applyFill="1" applyBorder="1" applyAlignment="1" applyProtection="1">
      <alignment/>
      <protection/>
    </xf>
    <xf numFmtId="3" fontId="2" fillId="0" borderId="11" xfId="57" applyNumberFormat="1" applyFont="1" applyFill="1" applyBorder="1" applyAlignment="1" applyProtection="1">
      <alignment/>
      <protection/>
    </xf>
    <xf numFmtId="3" fontId="2" fillId="0" borderId="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left"/>
    </xf>
    <xf numFmtId="4" fontId="2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9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57" applyNumberFormat="1" applyFont="1" applyFill="1" applyBorder="1" applyAlignment="1" applyProtection="1">
      <alignment/>
      <protection/>
    </xf>
    <xf numFmtId="2" fontId="2" fillId="0" borderId="11" xfId="0" applyNumberFormat="1" applyFont="1" applyBorder="1" applyAlignment="1">
      <alignment/>
    </xf>
    <xf numFmtId="4" fontId="2" fillId="0" borderId="0" xfId="57" applyNumberFormat="1" applyFont="1" applyFill="1" applyBorder="1" applyAlignment="1" applyProtection="1">
      <alignment/>
      <protection/>
    </xf>
    <xf numFmtId="4" fontId="2" fillId="0" borderId="13" xfId="0" applyNumberFormat="1" applyFont="1" applyBorder="1" applyAlignment="1">
      <alignment/>
    </xf>
    <xf numFmtId="4" fontId="2" fillId="0" borderId="13" xfId="57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03"/>
  <sheetViews>
    <sheetView tabSelected="1" zoomScale="150" zoomScaleNormal="150" zoomScalePageLayoutView="0" workbookViewId="0" topLeftCell="A1">
      <selection activeCell="I2" sqref="I2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15.7109375" style="0" customWidth="1"/>
    <col min="4" max="4" width="5.140625" style="0" customWidth="1"/>
  </cols>
  <sheetData>
    <row r="1" spans="1:4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2.75">
      <c r="A2" s="1"/>
      <c r="B2" s="3" t="s">
        <v>238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2.75">
      <c r="A3" s="1"/>
      <c r="B3" s="3"/>
      <c r="C3" s="3" t="s">
        <v>11</v>
      </c>
      <c r="D3" s="3"/>
      <c r="E3" s="3"/>
      <c r="F3" s="3"/>
      <c r="G3" s="4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2.75">
      <c r="A4" s="1"/>
      <c r="B4" s="3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2.75">
      <c r="A5" s="1"/>
      <c r="B5" s="3"/>
      <c r="C5" s="3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2.75">
      <c r="A6" s="1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2.75">
      <c r="A8" s="1"/>
      <c r="B8" s="1"/>
      <c r="C8" s="5" t="s">
        <v>274</v>
      </c>
      <c r="D8" s="5" t="s">
        <v>239</v>
      </c>
      <c r="E8" s="5" t="s">
        <v>240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>
      <c r="A9" s="1"/>
      <c r="B9" s="1"/>
      <c r="C9" s="5" t="s">
        <v>275</v>
      </c>
      <c r="D9" s="1">
        <v>85</v>
      </c>
      <c r="E9" s="5" t="s">
        <v>241</v>
      </c>
      <c r="F9" s="5" t="s">
        <v>242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>
      <c r="A10" s="1"/>
      <c r="B10" s="1"/>
      <c r="C10" s="5" t="s">
        <v>244</v>
      </c>
      <c r="D10" s="1">
        <v>12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2.75">
      <c r="A11" s="1"/>
      <c r="B11" s="1"/>
      <c r="C11" s="5" t="s">
        <v>243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>
      <c r="A12" s="1"/>
      <c r="B12" s="1"/>
      <c r="C12" s="1"/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>
        <v>8</v>
      </c>
      <c r="L12" s="1">
        <v>9</v>
      </c>
      <c r="M12" s="1">
        <v>10</v>
      </c>
      <c r="N12" s="1">
        <v>11</v>
      </c>
      <c r="O12" s="1">
        <v>12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2.75">
      <c r="A13" s="3"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2.75">
      <c r="A14" s="1"/>
      <c r="B14" s="3" t="s">
        <v>24</v>
      </c>
      <c r="C14" s="3" t="s">
        <v>452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>
      <c r="A15" s="1"/>
      <c r="B15" s="5"/>
      <c r="C15" s="5"/>
      <c r="D15" s="5"/>
      <c r="E15" s="5"/>
      <c r="F15" s="5"/>
      <c r="G15" s="5"/>
      <c r="H15" s="5"/>
      <c r="I15" s="5" t="str">
        <f>D8</f>
        <v> - EUR</v>
      </c>
      <c r="J15" s="5"/>
      <c r="K15" s="5"/>
      <c r="L15" s="5"/>
      <c r="M15" s="5"/>
      <c r="N15" s="5"/>
      <c r="O15" s="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2.75">
      <c r="A16" s="1"/>
      <c r="B16" s="6" t="s">
        <v>454</v>
      </c>
      <c r="C16" s="7"/>
      <c r="D16" s="7"/>
      <c r="E16" s="7"/>
      <c r="F16" s="8" t="s">
        <v>422</v>
      </c>
      <c r="G16" s="8" t="s">
        <v>425</v>
      </c>
      <c r="H16" s="8" t="s">
        <v>427</v>
      </c>
      <c r="I16" s="8" t="s">
        <v>430</v>
      </c>
      <c r="J16" s="8" t="s">
        <v>431</v>
      </c>
      <c r="K16" s="7"/>
      <c r="L16" s="7"/>
      <c r="M16" s="7"/>
      <c r="N16" s="7"/>
      <c r="O16" s="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2.75">
      <c r="A17" s="1"/>
      <c r="B17" s="9"/>
      <c r="C17" s="10" t="s">
        <v>453</v>
      </c>
      <c r="D17" s="11"/>
      <c r="E17" s="11"/>
      <c r="F17" s="9" t="s">
        <v>423</v>
      </c>
      <c r="G17" s="9" t="s">
        <v>426</v>
      </c>
      <c r="H17" s="9" t="s">
        <v>428</v>
      </c>
      <c r="I17" s="9" t="s">
        <v>426</v>
      </c>
      <c r="J17" s="9"/>
      <c r="K17" s="9" t="s">
        <v>432</v>
      </c>
      <c r="L17" s="11"/>
      <c r="M17" s="11"/>
      <c r="N17" s="11"/>
      <c r="O17" s="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2.75">
      <c r="A18" s="1"/>
      <c r="B18" s="12"/>
      <c r="C18" s="12"/>
      <c r="D18" s="12"/>
      <c r="E18" s="12"/>
      <c r="F18" s="13" t="s">
        <v>424</v>
      </c>
      <c r="G18" s="12" t="s">
        <v>1</v>
      </c>
      <c r="H18" s="12" t="s">
        <v>429</v>
      </c>
      <c r="I18" s="13"/>
      <c r="J18" s="12"/>
      <c r="K18" s="12"/>
      <c r="L18" s="12"/>
      <c r="M18" s="12"/>
      <c r="N18" s="12"/>
      <c r="O18" s="1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2.75">
      <c r="A19" s="1"/>
      <c r="B19" s="5"/>
      <c r="C19" s="5" t="s">
        <v>457</v>
      </c>
      <c r="D19" s="1"/>
      <c r="E19" s="1"/>
      <c r="F19" s="5"/>
      <c r="G19" s="1"/>
      <c r="H19" s="1"/>
      <c r="I19" s="5"/>
      <c r="J19" s="1"/>
      <c r="K19" s="1"/>
      <c r="L19" s="1"/>
      <c r="M19" s="1"/>
      <c r="N19" s="1"/>
      <c r="O19" s="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2.75">
      <c r="A20" s="1"/>
      <c r="B20" s="5" t="s">
        <v>25</v>
      </c>
      <c r="C20" s="5" t="s">
        <v>458</v>
      </c>
      <c r="D20" s="5"/>
      <c r="E20" s="5"/>
      <c r="F20" s="5">
        <v>0</v>
      </c>
      <c r="G20" s="5">
        <f aca="true" t="shared" si="0" ref="G20:G51">F20/$D$9*1000</f>
        <v>0</v>
      </c>
      <c r="H20" s="5">
        <f>(-G20)</f>
        <v>0</v>
      </c>
      <c r="I20" s="5">
        <f aca="true" t="shared" si="1" ref="I20:I51">G20+H20</f>
        <v>0</v>
      </c>
      <c r="J20" s="5" t="s">
        <v>26</v>
      </c>
      <c r="K20" s="1"/>
      <c r="L20" s="1"/>
      <c r="M20" s="1"/>
      <c r="N20" s="1"/>
      <c r="O20" s="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2.75">
      <c r="A21" s="1"/>
      <c r="B21" s="5" t="s">
        <v>27</v>
      </c>
      <c r="C21" s="5" t="s">
        <v>459</v>
      </c>
      <c r="D21" s="1"/>
      <c r="E21" s="1"/>
      <c r="F21" s="5">
        <f>F22+F28+F36</f>
        <v>15000</v>
      </c>
      <c r="G21" s="5">
        <f t="shared" si="0"/>
        <v>176470.58823529413</v>
      </c>
      <c r="H21" s="1">
        <f>H22+H28+H36</f>
        <v>7823529.411764706</v>
      </c>
      <c r="I21" s="5">
        <f t="shared" si="1"/>
        <v>8000000</v>
      </c>
      <c r="J21" s="5" t="s">
        <v>433</v>
      </c>
      <c r="K21" s="1"/>
      <c r="L21" s="1"/>
      <c r="M21" s="1"/>
      <c r="N21" s="1"/>
      <c r="O21" s="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2.75">
      <c r="A22" s="1"/>
      <c r="B22" s="5" t="s">
        <v>28</v>
      </c>
      <c r="C22" s="5" t="s">
        <v>460</v>
      </c>
      <c r="D22" s="1"/>
      <c r="E22" s="1"/>
      <c r="F22" s="5">
        <v>0</v>
      </c>
      <c r="G22" s="5">
        <f t="shared" si="0"/>
        <v>0</v>
      </c>
      <c r="H22" s="1">
        <f>SUM(H23:H27)</f>
        <v>0</v>
      </c>
      <c r="I22" s="5">
        <f t="shared" si="1"/>
        <v>0</v>
      </c>
      <c r="J22" s="5" t="s">
        <v>434</v>
      </c>
      <c r="K22" s="1"/>
      <c r="L22" s="1"/>
      <c r="M22" s="1"/>
      <c r="N22" s="1"/>
      <c r="O22" s="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2.75">
      <c r="A23" s="1"/>
      <c r="B23" s="5" t="s">
        <v>29</v>
      </c>
      <c r="C23" s="5" t="s">
        <v>461</v>
      </c>
      <c r="D23" s="1"/>
      <c r="E23" s="1"/>
      <c r="F23" s="5">
        <v>0</v>
      </c>
      <c r="G23" s="5">
        <f t="shared" si="0"/>
        <v>0</v>
      </c>
      <c r="H23" s="1">
        <v>0</v>
      </c>
      <c r="I23" s="5">
        <f t="shared" si="1"/>
        <v>0</v>
      </c>
      <c r="J23" s="1"/>
      <c r="K23" s="1"/>
      <c r="L23" s="1"/>
      <c r="M23" s="1"/>
      <c r="N23" s="1"/>
      <c r="O23" s="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2.75">
      <c r="A24" s="1"/>
      <c r="B24" s="5" t="s">
        <v>30</v>
      </c>
      <c r="C24" s="5" t="s">
        <v>462</v>
      </c>
      <c r="D24" s="1"/>
      <c r="E24" s="1"/>
      <c r="F24" s="5">
        <v>0</v>
      </c>
      <c r="G24" s="5">
        <f t="shared" si="0"/>
        <v>0</v>
      </c>
      <c r="H24" s="1">
        <v>0</v>
      </c>
      <c r="I24" s="5">
        <f t="shared" si="1"/>
        <v>0</v>
      </c>
      <c r="J24" s="1"/>
      <c r="K24" s="1"/>
      <c r="L24" s="1"/>
      <c r="M24" s="1"/>
      <c r="N24" s="1"/>
      <c r="O24" s="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2.75">
      <c r="A25" s="1"/>
      <c r="B25" s="5" t="s">
        <v>31</v>
      </c>
      <c r="C25" s="5" t="s">
        <v>463</v>
      </c>
      <c r="D25" s="1"/>
      <c r="E25" s="1"/>
      <c r="F25" s="5">
        <v>0</v>
      </c>
      <c r="G25" s="5">
        <f t="shared" si="0"/>
        <v>0</v>
      </c>
      <c r="H25" s="1">
        <v>0</v>
      </c>
      <c r="I25" s="5">
        <f t="shared" si="1"/>
        <v>0</v>
      </c>
      <c r="J25" s="1"/>
      <c r="K25" s="1"/>
      <c r="L25" s="1"/>
      <c r="M25" s="1"/>
      <c r="N25" s="1"/>
      <c r="O25" s="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2.75">
      <c r="A26" s="1"/>
      <c r="B26" s="5" t="s">
        <v>32</v>
      </c>
      <c r="C26" s="5" t="s">
        <v>464</v>
      </c>
      <c r="D26" s="1"/>
      <c r="E26" s="1"/>
      <c r="F26" s="5">
        <v>0</v>
      </c>
      <c r="G26" s="5">
        <f t="shared" si="0"/>
        <v>0</v>
      </c>
      <c r="H26" s="1">
        <v>0</v>
      </c>
      <c r="I26" s="5">
        <f t="shared" si="1"/>
        <v>0</v>
      </c>
      <c r="J26" s="1"/>
      <c r="K26" s="1"/>
      <c r="L26" s="1"/>
      <c r="M26" s="1"/>
      <c r="N26" s="1"/>
      <c r="O26" s="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2.75">
      <c r="A27" s="1"/>
      <c r="B27" s="5" t="s">
        <v>33</v>
      </c>
      <c r="C27" s="5" t="s">
        <v>465</v>
      </c>
      <c r="D27" s="1"/>
      <c r="E27" s="1"/>
      <c r="F27" s="5">
        <v>0</v>
      </c>
      <c r="G27" s="5">
        <f t="shared" si="0"/>
        <v>0</v>
      </c>
      <c r="H27" s="1">
        <v>0</v>
      </c>
      <c r="I27" s="5">
        <f t="shared" si="1"/>
        <v>0</v>
      </c>
      <c r="J27" s="1"/>
      <c r="K27" s="1"/>
      <c r="L27" s="1"/>
      <c r="M27" s="1"/>
      <c r="N27" s="1"/>
      <c r="O27" s="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2.75">
      <c r="A28" s="1"/>
      <c r="B28" s="5" t="s">
        <v>34</v>
      </c>
      <c r="C28" s="5" t="s">
        <v>466</v>
      </c>
      <c r="D28" s="1"/>
      <c r="E28" s="1"/>
      <c r="F28" s="5">
        <f>F30+F31</f>
        <v>15000</v>
      </c>
      <c r="G28" s="5">
        <f t="shared" si="0"/>
        <v>176470.58823529413</v>
      </c>
      <c r="H28" s="1">
        <f>SUM(H29:H35)</f>
        <v>7823529.411764706</v>
      </c>
      <c r="I28" s="5">
        <f t="shared" si="1"/>
        <v>8000000</v>
      </c>
      <c r="J28" s="1"/>
      <c r="K28" s="1"/>
      <c r="L28" s="1"/>
      <c r="M28" s="1"/>
      <c r="N28" s="1"/>
      <c r="O28" s="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2.75">
      <c r="A29" s="1"/>
      <c r="B29" s="5" t="s">
        <v>35</v>
      </c>
      <c r="C29" s="5" t="s">
        <v>512</v>
      </c>
      <c r="D29" s="1"/>
      <c r="E29" s="1"/>
      <c r="F29" s="5">
        <v>0</v>
      </c>
      <c r="G29" s="5">
        <f t="shared" si="0"/>
        <v>0</v>
      </c>
      <c r="H29" s="1">
        <v>0</v>
      </c>
      <c r="I29" s="5">
        <f t="shared" si="1"/>
        <v>0</v>
      </c>
      <c r="J29" s="5" t="s">
        <v>435</v>
      </c>
      <c r="K29" s="1"/>
      <c r="L29" s="1"/>
      <c r="M29" s="1"/>
      <c r="N29" s="1"/>
      <c r="O29" s="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2.75">
      <c r="A30" s="1"/>
      <c r="B30" s="5" t="s">
        <v>36</v>
      </c>
      <c r="C30" s="5" t="s">
        <v>467</v>
      </c>
      <c r="D30" s="1"/>
      <c r="E30" s="1"/>
      <c r="F30" s="5">
        <v>10000</v>
      </c>
      <c r="G30" s="5">
        <f t="shared" si="0"/>
        <v>117647.05882352941</v>
      </c>
      <c r="H30" s="1">
        <f>5000000-G30</f>
        <v>4882352.94117647</v>
      </c>
      <c r="I30" s="5">
        <f t="shared" si="1"/>
        <v>5000000</v>
      </c>
      <c r="J30" s="5" t="s">
        <v>436</v>
      </c>
      <c r="K30" s="1"/>
      <c r="L30" s="1"/>
      <c r="M30" s="1"/>
      <c r="N30" s="1"/>
      <c r="O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2.75">
      <c r="A31" s="1"/>
      <c r="B31" s="5" t="s">
        <v>37</v>
      </c>
      <c r="C31" s="5" t="s">
        <v>468</v>
      </c>
      <c r="D31" s="1"/>
      <c r="E31" s="1"/>
      <c r="F31" s="5">
        <v>5000</v>
      </c>
      <c r="G31" s="5">
        <f t="shared" si="0"/>
        <v>58823.529411764706</v>
      </c>
      <c r="H31" s="1">
        <f>3000000-G31</f>
        <v>2941176.470588235</v>
      </c>
      <c r="I31" s="5">
        <f t="shared" si="1"/>
        <v>3000000</v>
      </c>
      <c r="J31" s="5" t="s">
        <v>437</v>
      </c>
      <c r="K31" s="1"/>
      <c r="L31" s="1"/>
      <c r="M31" s="1"/>
      <c r="N31" s="1"/>
      <c r="O31" s="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2.75">
      <c r="A32" s="1"/>
      <c r="B32" s="5" t="s">
        <v>38</v>
      </c>
      <c r="C32" s="5" t="s">
        <v>469</v>
      </c>
      <c r="D32" s="1"/>
      <c r="E32" s="1"/>
      <c r="F32" s="5">
        <v>0</v>
      </c>
      <c r="G32" s="5">
        <f t="shared" si="0"/>
        <v>0</v>
      </c>
      <c r="H32" s="1">
        <v>0</v>
      </c>
      <c r="I32" s="5">
        <f t="shared" si="1"/>
        <v>0</v>
      </c>
      <c r="J32" s="1"/>
      <c r="K32" s="1"/>
      <c r="L32" s="1"/>
      <c r="M32" s="1"/>
      <c r="N32" s="1"/>
      <c r="O32" s="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2.75">
      <c r="A33" s="1"/>
      <c r="B33" s="5" t="s">
        <v>39</v>
      </c>
      <c r="C33" s="5" t="s">
        <v>470</v>
      </c>
      <c r="D33" s="1"/>
      <c r="E33" s="1"/>
      <c r="F33" s="5">
        <v>0</v>
      </c>
      <c r="G33" s="5">
        <f t="shared" si="0"/>
        <v>0</v>
      </c>
      <c r="H33" s="1">
        <v>0</v>
      </c>
      <c r="I33" s="5">
        <f t="shared" si="1"/>
        <v>0</v>
      </c>
      <c r="J33" s="1"/>
      <c r="K33" s="1"/>
      <c r="L33" s="1"/>
      <c r="M33" s="1"/>
      <c r="N33" s="1"/>
      <c r="O33" s="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2.75">
      <c r="A34" s="1"/>
      <c r="B34" s="5" t="s">
        <v>40</v>
      </c>
      <c r="C34" s="5" t="s">
        <v>471</v>
      </c>
      <c r="D34" s="1"/>
      <c r="E34" s="1"/>
      <c r="F34" s="5">
        <v>0</v>
      </c>
      <c r="G34" s="5">
        <f t="shared" si="0"/>
        <v>0</v>
      </c>
      <c r="H34" s="1">
        <v>0</v>
      </c>
      <c r="I34" s="5">
        <f t="shared" si="1"/>
        <v>0</v>
      </c>
      <c r="J34" s="1"/>
      <c r="K34" s="1"/>
      <c r="L34" s="1"/>
      <c r="M34" s="1"/>
      <c r="N34" s="1"/>
      <c r="O34" s="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2.75">
      <c r="A35" s="1"/>
      <c r="B35" s="5" t="s">
        <v>41</v>
      </c>
      <c r="C35" s="5" t="s">
        <v>472</v>
      </c>
      <c r="D35" s="1"/>
      <c r="E35" s="1"/>
      <c r="F35" s="5">
        <v>0</v>
      </c>
      <c r="G35" s="5">
        <f t="shared" si="0"/>
        <v>0</v>
      </c>
      <c r="H35" s="1">
        <v>0</v>
      </c>
      <c r="I35" s="5">
        <f t="shared" si="1"/>
        <v>0</v>
      </c>
      <c r="J35" s="1"/>
      <c r="K35" s="1"/>
      <c r="L35" s="1"/>
      <c r="M35" s="1"/>
      <c r="N35" s="1"/>
      <c r="O35" s="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2.75">
      <c r="A36" s="1"/>
      <c r="B36" s="5" t="s">
        <v>42</v>
      </c>
      <c r="C36" s="5" t="s">
        <v>473</v>
      </c>
      <c r="D36" s="1"/>
      <c r="E36" s="1"/>
      <c r="F36" s="5">
        <v>0</v>
      </c>
      <c r="G36" s="5">
        <f t="shared" si="0"/>
        <v>0</v>
      </c>
      <c r="H36" s="1">
        <f>SUM(H37:H42)</f>
        <v>0</v>
      </c>
      <c r="I36" s="5">
        <f t="shared" si="1"/>
        <v>0</v>
      </c>
      <c r="J36" s="5" t="s">
        <v>438</v>
      </c>
      <c r="K36" s="1"/>
      <c r="L36" s="1"/>
      <c r="M36" s="1"/>
      <c r="N36" s="1"/>
      <c r="O36" s="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2.75">
      <c r="A37" s="1"/>
      <c r="B37" s="5" t="s">
        <v>43</v>
      </c>
      <c r="C37" s="5" t="s">
        <v>475</v>
      </c>
      <c r="D37" s="1"/>
      <c r="E37" s="1"/>
      <c r="F37" s="5">
        <v>0</v>
      </c>
      <c r="G37" s="5">
        <f t="shared" si="0"/>
        <v>0</v>
      </c>
      <c r="H37" s="1">
        <v>0</v>
      </c>
      <c r="I37" s="5">
        <f t="shared" si="1"/>
        <v>0</v>
      </c>
      <c r="J37" s="1"/>
      <c r="K37" s="1"/>
      <c r="L37" s="1"/>
      <c r="M37" s="1"/>
      <c r="N37" s="1"/>
      <c r="O37" s="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2.75">
      <c r="A38" s="1"/>
      <c r="B38" s="5" t="s">
        <v>44</v>
      </c>
      <c r="C38" s="5" t="s">
        <v>474</v>
      </c>
      <c r="D38" s="1"/>
      <c r="E38" s="1"/>
      <c r="F38" s="5">
        <v>0</v>
      </c>
      <c r="G38" s="5">
        <f t="shared" si="0"/>
        <v>0</v>
      </c>
      <c r="H38" s="1">
        <v>0</v>
      </c>
      <c r="I38" s="5">
        <f t="shared" si="1"/>
        <v>0</v>
      </c>
      <c r="J38" s="1"/>
      <c r="K38" s="1"/>
      <c r="L38" s="1"/>
      <c r="M38" s="1"/>
      <c r="N38" s="1"/>
      <c r="O38" s="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2.75">
      <c r="A39" s="1"/>
      <c r="B39" s="5" t="s">
        <v>45</v>
      </c>
      <c r="C39" s="5" t="s">
        <v>476</v>
      </c>
      <c r="D39" s="1"/>
      <c r="E39" s="1"/>
      <c r="F39" s="5">
        <v>0</v>
      </c>
      <c r="G39" s="5">
        <f t="shared" si="0"/>
        <v>0</v>
      </c>
      <c r="H39" s="1">
        <v>0</v>
      </c>
      <c r="I39" s="5">
        <f t="shared" si="1"/>
        <v>0</v>
      </c>
      <c r="J39" s="1"/>
      <c r="K39" s="1"/>
      <c r="L39" s="1"/>
      <c r="M39" s="1"/>
      <c r="N39" s="1"/>
      <c r="O39" s="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2.75">
      <c r="A40" s="1"/>
      <c r="B40" s="5" t="s">
        <v>46</v>
      </c>
      <c r="C40" s="5" t="s">
        <v>477</v>
      </c>
      <c r="D40" s="1"/>
      <c r="E40" s="1"/>
      <c r="F40" s="5">
        <v>0</v>
      </c>
      <c r="G40" s="5">
        <f t="shared" si="0"/>
        <v>0</v>
      </c>
      <c r="H40" s="1">
        <v>0</v>
      </c>
      <c r="I40" s="5">
        <f t="shared" si="1"/>
        <v>0</v>
      </c>
      <c r="J40" s="1"/>
      <c r="K40" s="1"/>
      <c r="L40" s="1"/>
      <c r="M40" s="1"/>
      <c r="N40" s="1"/>
      <c r="O40" s="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2.75">
      <c r="A41" s="1"/>
      <c r="B41" s="5" t="s">
        <v>47</v>
      </c>
      <c r="C41" s="5" t="s">
        <v>478</v>
      </c>
      <c r="D41" s="1"/>
      <c r="E41" s="1"/>
      <c r="F41" s="5">
        <v>0</v>
      </c>
      <c r="G41" s="5">
        <f t="shared" si="0"/>
        <v>0</v>
      </c>
      <c r="H41" s="1">
        <v>0</v>
      </c>
      <c r="I41" s="5">
        <f t="shared" si="1"/>
        <v>0</v>
      </c>
      <c r="J41" s="1"/>
      <c r="K41" s="1"/>
      <c r="L41" s="1"/>
      <c r="M41" s="1"/>
      <c r="N41" s="1"/>
      <c r="O41" s="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2.75">
      <c r="A42" s="1"/>
      <c r="B42" s="5" t="s">
        <v>48</v>
      </c>
      <c r="C42" s="5" t="s">
        <v>479</v>
      </c>
      <c r="D42" s="1"/>
      <c r="E42" s="1"/>
      <c r="F42" s="5">
        <v>0</v>
      </c>
      <c r="G42" s="5">
        <f t="shared" si="0"/>
        <v>0</v>
      </c>
      <c r="H42" s="1">
        <v>0</v>
      </c>
      <c r="I42" s="5">
        <f t="shared" si="1"/>
        <v>0</v>
      </c>
      <c r="J42" s="1"/>
      <c r="K42" s="1"/>
      <c r="L42" s="1"/>
      <c r="M42" s="1"/>
      <c r="N42" s="1"/>
      <c r="O42" s="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2.75">
      <c r="A43" s="1"/>
      <c r="B43" s="5" t="s">
        <v>49</v>
      </c>
      <c r="C43" s="5" t="s">
        <v>480</v>
      </c>
      <c r="D43" s="1"/>
      <c r="E43" s="1"/>
      <c r="F43" s="5">
        <f>F44+F50+F63</f>
        <v>62933</v>
      </c>
      <c r="G43" s="5">
        <f t="shared" si="0"/>
        <v>740388.2352941176</v>
      </c>
      <c r="H43" s="1">
        <f>H44+H50+H63</f>
        <v>1162156.7647058824</v>
      </c>
      <c r="I43" s="5">
        <f t="shared" si="1"/>
        <v>1902545</v>
      </c>
      <c r="J43" s="5" t="s">
        <v>433</v>
      </c>
      <c r="K43" s="1"/>
      <c r="L43" s="1"/>
      <c r="M43" s="1"/>
      <c r="N43" s="1"/>
      <c r="O43" s="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2.75">
      <c r="A44" s="1"/>
      <c r="B44" s="5" t="s">
        <v>50</v>
      </c>
      <c r="C44" s="5" t="s">
        <v>481</v>
      </c>
      <c r="D44" s="1"/>
      <c r="E44" s="1"/>
      <c r="F44" s="5">
        <f>SUM(F45:F49)</f>
        <v>39275</v>
      </c>
      <c r="G44" s="5">
        <f t="shared" si="0"/>
        <v>462058.82352941175</v>
      </c>
      <c r="H44" s="1">
        <f>SUM(H45:H49)</f>
        <v>693514.1764705882</v>
      </c>
      <c r="I44" s="5">
        <f t="shared" si="1"/>
        <v>1155573</v>
      </c>
      <c r="J44" s="1"/>
      <c r="K44" s="1"/>
      <c r="L44" s="1"/>
      <c r="M44" s="1"/>
      <c r="N44" s="1"/>
      <c r="O44" s="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2.75">
      <c r="A45" s="1"/>
      <c r="B45" s="5" t="s">
        <v>51</v>
      </c>
      <c r="C45" s="5" t="s">
        <v>482</v>
      </c>
      <c r="D45" s="1"/>
      <c r="E45" s="1"/>
      <c r="F45" s="5">
        <v>12356</v>
      </c>
      <c r="G45" s="5">
        <f t="shared" si="0"/>
        <v>145364.70588235295</v>
      </c>
      <c r="H45" s="1">
        <f>459328-G45</f>
        <v>313963.29411764705</v>
      </c>
      <c r="I45" s="5">
        <f t="shared" si="1"/>
        <v>459328</v>
      </c>
      <c r="J45" s="5" t="s">
        <v>439</v>
      </c>
      <c r="K45" s="1"/>
      <c r="L45" s="1"/>
      <c r="M45" s="1"/>
      <c r="N45" s="1"/>
      <c r="O45" s="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2.75">
      <c r="A46" s="1"/>
      <c r="B46" s="5" t="s">
        <v>52</v>
      </c>
      <c r="C46" s="5" t="s">
        <v>483</v>
      </c>
      <c r="D46" s="1"/>
      <c r="E46" s="1"/>
      <c r="F46" s="5">
        <v>3265</v>
      </c>
      <c r="G46" s="5">
        <f t="shared" si="0"/>
        <v>38411.76470588236</v>
      </c>
      <c r="H46" s="1">
        <f>315909-G46</f>
        <v>277497.23529411765</v>
      </c>
      <c r="I46" s="5">
        <f t="shared" si="1"/>
        <v>315909</v>
      </c>
      <c r="J46" s="5" t="s">
        <v>440</v>
      </c>
      <c r="K46" s="1"/>
      <c r="L46" s="1"/>
      <c r="M46" s="1"/>
      <c r="N46" s="1"/>
      <c r="O46" s="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2.75">
      <c r="A47" s="1"/>
      <c r="B47" s="5" t="s">
        <v>53</v>
      </c>
      <c r="C47" s="5" t="s">
        <v>484</v>
      </c>
      <c r="D47" s="1"/>
      <c r="E47" s="1"/>
      <c r="F47" s="5">
        <v>23654</v>
      </c>
      <c r="G47" s="5">
        <f t="shared" si="0"/>
        <v>278282.3529411765</v>
      </c>
      <c r="H47" s="1">
        <f>380336-G47</f>
        <v>102053.6470588235</v>
      </c>
      <c r="I47" s="5">
        <f t="shared" si="1"/>
        <v>380336</v>
      </c>
      <c r="J47" s="5" t="s">
        <v>440</v>
      </c>
      <c r="K47" s="1"/>
      <c r="L47" s="1"/>
      <c r="M47" s="1"/>
      <c r="N47" s="1"/>
      <c r="O47" s="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2.75">
      <c r="A48" s="1"/>
      <c r="B48" s="5" t="s">
        <v>54</v>
      </c>
      <c r="C48" s="5" t="s">
        <v>485</v>
      </c>
      <c r="D48" s="1"/>
      <c r="E48" s="1"/>
      <c r="F48" s="5">
        <v>0</v>
      </c>
      <c r="G48" s="5">
        <f t="shared" si="0"/>
        <v>0</v>
      </c>
      <c r="H48" s="1">
        <v>0</v>
      </c>
      <c r="I48" s="5">
        <f t="shared" si="1"/>
        <v>0</v>
      </c>
      <c r="J48" s="5" t="s">
        <v>441</v>
      </c>
      <c r="K48" s="1"/>
      <c r="L48" s="1"/>
      <c r="M48" s="1"/>
      <c r="N48" s="1"/>
      <c r="O48" s="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2.75">
      <c r="A49" s="1"/>
      <c r="B49" s="5" t="s">
        <v>55</v>
      </c>
      <c r="C49" s="5" t="s">
        <v>486</v>
      </c>
      <c r="D49" s="1"/>
      <c r="E49" s="1"/>
      <c r="F49" s="5">
        <v>0</v>
      </c>
      <c r="G49" s="5">
        <f t="shared" si="0"/>
        <v>0</v>
      </c>
      <c r="H49" s="1">
        <v>0</v>
      </c>
      <c r="I49" s="5">
        <f t="shared" si="1"/>
        <v>0</v>
      </c>
      <c r="J49" s="5" t="s">
        <v>442</v>
      </c>
      <c r="K49" s="1"/>
      <c r="L49" s="1"/>
      <c r="M49" s="1"/>
      <c r="N49" s="1"/>
      <c r="O49" s="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2.75">
      <c r="A50" s="1"/>
      <c r="B50" s="5" t="s">
        <v>56</v>
      </c>
      <c r="C50" s="5" t="s">
        <v>492</v>
      </c>
      <c r="D50" s="1"/>
      <c r="E50" s="1"/>
      <c r="F50" s="5">
        <f>F51</f>
        <v>23658</v>
      </c>
      <c r="G50" s="5">
        <f t="shared" si="0"/>
        <v>278329.41176470584</v>
      </c>
      <c r="H50" s="1">
        <f>H51+H56</f>
        <v>468642.58823529416</v>
      </c>
      <c r="I50" s="5">
        <f t="shared" si="1"/>
        <v>746972</v>
      </c>
      <c r="J50" s="1"/>
      <c r="K50" s="1"/>
      <c r="L50" s="1"/>
      <c r="M50" s="1"/>
      <c r="N50" s="1"/>
      <c r="O50" s="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2.75">
      <c r="A51" s="1"/>
      <c r="B51" s="5" t="s">
        <v>57</v>
      </c>
      <c r="C51" s="5" t="s">
        <v>487</v>
      </c>
      <c r="D51" s="1"/>
      <c r="E51" s="1"/>
      <c r="F51" s="5">
        <f>F53</f>
        <v>23658</v>
      </c>
      <c r="G51" s="5">
        <f t="shared" si="0"/>
        <v>278329.41176470584</v>
      </c>
      <c r="H51" s="1">
        <f>SUM(H52:H55)</f>
        <v>468642.58823529416</v>
      </c>
      <c r="I51" s="5">
        <f t="shared" si="1"/>
        <v>746972</v>
      </c>
      <c r="J51" s="5" t="s">
        <v>443</v>
      </c>
      <c r="K51" s="1"/>
      <c r="L51" s="1"/>
      <c r="M51" s="1"/>
      <c r="N51" s="1"/>
      <c r="O51" s="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2.75">
      <c r="A52" s="1"/>
      <c r="B52" s="5" t="s">
        <v>58</v>
      </c>
      <c r="C52" s="5" t="s">
        <v>511</v>
      </c>
      <c r="D52" s="1"/>
      <c r="E52" s="1"/>
      <c r="F52" s="5">
        <v>0</v>
      </c>
      <c r="G52" s="5">
        <f aca="true" t="shared" si="2" ref="G52:G74">F52/$D$9*1000</f>
        <v>0</v>
      </c>
      <c r="H52" s="1">
        <f>(-G52)*0.1</f>
        <v>0</v>
      </c>
      <c r="I52" s="5">
        <f aca="true" t="shared" si="3" ref="I52:I74">G52+H52</f>
        <v>0</v>
      </c>
      <c r="J52" s="1"/>
      <c r="K52" s="1"/>
      <c r="L52" s="1"/>
      <c r="M52" s="1"/>
      <c r="N52" s="1"/>
      <c r="O52" s="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2.75">
      <c r="A53" s="1"/>
      <c r="B53" s="5" t="s">
        <v>59</v>
      </c>
      <c r="C53" s="5" t="s">
        <v>488</v>
      </c>
      <c r="D53" s="1"/>
      <c r="E53" s="1"/>
      <c r="F53" s="5">
        <v>23658</v>
      </c>
      <c r="G53" s="5">
        <f t="shared" si="2"/>
        <v>278329.41176470584</v>
      </c>
      <c r="H53" s="1">
        <f>746972-G53</f>
        <v>468642.58823529416</v>
      </c>
      <c r="I53" s="5">
        <f t="shared" si="3"/>
        <v>746972</v>
      </c>
      <c r="J53" s="1"/>
      <c r="K53" s="1"/>
      <c r="L53" s="1"/>
      <c r="M53" s="1"/>
      <c r="N53" s="1"/>
      <c r="O53" s="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2.75">
      <c r="A54" s="1"/>
      <c r="B54" s="5" t="s">
        <v>60</v>
      </c>
      <c r="C54" s="5" t="s">
        <v>489</v>
      </c>
      <c r="D54" s="1"/>
      <c r="E54" s="1"/>
      <c r="F54" s="5">
        <v>0</v>
      </c>
      <c r="G54" s="5">
        <f t="shared" si="2"/>
        <v>0</v>
      </c>
      <c r="H54" s="1">
        <f>(-G54)*0.1</f>
        <v>0</v>
      </c>
      <c r="I54" s="5">
        <f t="shared" si="3"/>
        <v>0</v>
      </c>
      <c r="J54" s="1"/>
      <c r="K54" s="1"/>
      <c r="L54" s="1"/>
      <c r="M54" s="1"/>
      <c r="N54" s="1"/>
      <c r="O54" s="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2.75">
      <c r="A55" s="1"/>
      <c r="B55" s="5" t="s">
        <v>61</v>
      </c>
      <c r="C55" s="5" t="s">
        <v>490</v>
      </c>
      <c r="D55" s="1"/>
      <c r="E55" s="1"/>
      <c r="F55" s="5">
        <v>0</v>
      </c>
      <c r="G55" s="5">
        <f t="shared" si="2"/>
        <v>0</v>
      </c>
      <c r="H55" s="1">
        <f>(-G55)*0.1</f>
        <v>0</v>
      </c>
      <c r="I55" s="5">
        <f t="shared" si="3"/>
        <v>0</v>
      </c>
      <c r="J55" s="1"/>
      <c r="K55" s="1"/>
      <c r="L55" s="1"/>
      <c r="M55" s="1"/>
      <c r="N55" s="1"/>
      <c r="O55" s="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2.75">
      <c r="A56" s="1"/>
      <c r="B56" s="5" t="s">
        <v>62</v>
      </c>
      <c r="C56" s="5" t="s">
        <v>491</v>
      </c>
      <c r="D56" s="1"/>
      <c r="E56" s="1"/>
      <c r="F56" s="5">
        <v>0</v>
      </c>
      <c r="G56" s="5">
        <f t="shared" si="2"/>
        <v>0</v>
      </c>
      <c r="H56" s="1">
        <f>SUM(H57:H62)</f>
        <v>0</v>
      </c>
      <c r="I56" s="5">
        <f t="shared" si="3"/>
        <v>0</v>
      </c>
      <c r="J56" s="5" t="s">
        <v>63</v>
      </c>
      <c r="K56" s="1"/>
      <c r="L56" s="1"/>
      <c r="M56" s="1"/>
      <c r="N56" s="1"/>
      <c r="O56" s="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2.75">
      <c r="A57" s="1"/>
      <c r="B57" s="5" t="s">
        <v>64</v>
      </c>
      <c r="C57" s="5" t="s">
        <v>494</v>
      </c>
      <c r="D57" s="1"/>
      <c r="E57" s="1"/>
      <c r="F57" s="5">
        <v>0</v>
      </c>
      <c r="G57" s="5">
        <f t="shared" si="2"/>
        <v>0</v>
      </c>
      <c r="H57" s="1">
        <v>0</v>
      </c>
      <c r="I57" s="5">
        <f t="shared" si="3"/>
        <v>0</v>
      </c>
      <c r="J57" s="1"/>
      <c r="K57" s="1"/>
      <c r="L57" s="1"/>
      <c r="M57" s="1"/>
      <c r="N57" s="1"/>
      <c r="O57" s="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2.75">
      <c r="A58" s="1"/>
      <c r="B58" s="5" t="s">
        <v>65</v>
      </c>
      <c r="C58" s="5" t="s">
        <v>493</v>
      </c>
      <c r="D58" s="1"/>
      <c r="E58" s="1"/>
      <c r="F58" s="5">
        <v>0</v>
      </c>
      <c r="G58" s="5">
        <f t="shared" si="2"/>
        <v>0</v>
      </c>
      <c r="H58" s="1">
        <v>0</v>
      </c>
      <c r="I58" s="5">
        <f t="shared" si="3"/>
        <v>0</v>
      </c>
      <c r="J58" s="1"/>
      <c r="K58" s="1"/>
      <c r="L58" s="1"/>
      <c r="M58" s="1"/>
      <c r="N58" s="1"/>
      <c r="O58" s="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2.75">
      <c r="A59" s="1"/>
      <c r="B59" s="5" t="s">
        <v>66</v>
      </c>
      <c r="C59" s="5" t="s">
        <v>495</v>
      </c>
      <c r="D59" s="1"/>
      <c r="E59" s="1"/>
      <c r="F59" s="5">
        <v>0</v>
      </c>
      <c r="G59" s="5">
        <f t="shared" si="2"/>
        <v>0</v>
      </c>
      <c r="H59" s="1">
        <v>0</v>
      </c>
      <c r="I59" s="5">
        <f t="shared" si="3"/>
        <v>0</v>
      </c>
      <c r="J59" s="1"/>
      <c r="K59" s="1"/>
      <c r="L59" s="1"/>
      <c r="M59" s="1"/>
      <c r="N59" s="1"/>
      <c r="O59" s="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2.75">
      <c r="A60" s="1"/>
      <c r="B60" s="5" t="s">
        <v>67</v>
      </c>
      <c r="C60" s="5" t="s">
        <v>496</v>
      </c>
      <c r="D60" s="1"/>
      <c r="E60" s="1"/>
      <c r="F60" s="5">
        <v>0</v>
      </c>
      <c r="G60" s="5">
        <f t="shared" si="2"/>
        <v>0</v>
      </c>
      <c r="H60" s="1">
        <v>0</v>
      </c>
      <c r="I60" s="5">
        <f t="shared" si="3"/>
        <v>0</v>
      </c>
      <c r="J60" s="1"/>
      <c r="K60" s="1"/>
      <c r="L60" s="1"/>
      <c r="M60" s="1"/>
      <c r="N60" s="1"/>
      <c r="O60" s="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2.75">
      <c r="A61" s="1"/>
      <c r="B61" s="5" t="s">
        <v>68</v>
      </c>
      <c r="C61" s="5" t="s">
        <v>497</v>
      </c>
      <c r="D61" s="1"/>
      <c r="E61" s="1"/>
      <c r="F61" s="5">
        <v>0</v>
      </c>
      <c r="G61" s="5">
        <f t="shared" si="2"/>
        <v>0</v>
      </c>
      <c r="H61" s="1">
        <v>0</v>
      </c>
      <c r="I61" s="5">
        <f t="shared" si="3"/>
        <v>0</v>
      </c>
      <c r="J61" s="1"/>
      <c r="K61" s="1"/>
      <c r="L61" s="1"/>
      <c r="M61" s="1"/>
      <c r="N61" s="1"/>
      <c r="O61" s="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2.75">
      <c r="A62" s="1"/>
      <c r="B62" s="5" t="s">
        <v>69</v>
      </c>
      <c r="C62" s="5" t="s">
        <v>498</v>
      </c>
      <c r="D62" s="1"/>
      <c r="E62" s="1"/>
      <c r="F62" s="5">
        <v>0</v>
      </c>
      <c r="G62" s="5">
        <f t="shared" si="2"/>
        <v>0</v>
      </c>
      <c r="H62" s="1">
        <v>0</v>
      </c>
      <c r="I62" s="5">
        <f t="shared" si="3"/>
        <v>0</v>
      </c>
      <c r="J62" s="1"/>
      <c r="K62" s="1"/>
      <c r="L62" s="1"/>
      <c r="M62" s="1"/>
      <c r="N62" s="1"/>
      <c r="O62" s="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2.75">
      <c r="A63" s="1"/>
      <c r="B63" s="5" t="s">
        <v>70</v>
      </c>
      <c r="C63" s="5" t="s">
        <v>510</v>
      </c>
      <c r="D63" s="1"/>
      <c r="E63" s="1"/>
      <c r="F63" s="5">
        <v>0</v>
      </c>
      <c r="G63" s="5">
        <f t="shared" si="2"/>
        <v>0</v>
      </c>
      <c r="H63" s="1">
        <f>H64+H65</f>
        <v>0</v>
      </c>
      <c r="I63" s="5">
        <f t="shared" si="3"/>
        <v>0</v>
      </c>
      <c r="J63" s="5" t="s">
        <v>444</v>
      </c>
      <c r="K63" s="1"/>
      <c r="L63" s="1"/>
      <c r="M63" s="1"/>
      <c r="N63" s="1"/>
      <c r="O63" s="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2.75">
      <c r="A64" s="1"/>
      <c r="B64" s="5" t="s">
        <v>71</v>
      </c>
      <c r="C64" s="5" t="s">
        <v>509</v>
      </c>
      <c r="D64" s="1"/>
      <c r="E64" s="1"/>
      <c r="F64" s="5">
        <v>0</v>
      </c>
      <c r="G64" s="5">
        <f t="shared" si="2"/>
        <v>0</v>
      </c>
      <c r="H64" s="1">
        <v>0</v>
      </c>
      <c r="I64" s="5">
        <f t="shared" si="3"/>
        <v>0</v>
      </c>
      <c r="J64" s="1"/>
      <c r="K64" s="1"/>
      <c r="L64" s="1"/>
      <c r="M64" s="1"/>
      <c r="N64" s="1"/>
      <c r="O64" s="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2.75">
      <c r="A65" s="1"/>
      <c r="B65" s="5" t="s">
        <v>72</v>
      </c>
      <c r="C65" s="5" t="s">
        <v>499</v>
      </c>
      <c r="D65" s="1"/>
      <c r="E65" s="1"/>
      <c r="F65" s="5">
        <v>0</v>
      </c>
      <c r="G65" s="5">
        <f t="shared" si="2"/>
        <v>0</v>
      </c>
      <c r="H65" s="1">
        <v>0</v>
      </c>
      <c r="I65" s="5">
        <f t="shared" si="3"/>
        <v>0</v>
      </c>
      <c r="J65" s="1"/>
      <c r="K65" s="1"/>
      <c r="L65" s="1"/>
      <c r="M65" s="1"/>
      <c r="N65" s="1"/>
      <c r="O65" s="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2.75">
      <c r="A66" s="1"/>
      <c r="B66" s="5" t="s">
        <v>73</v>
      </c>
      <c r="C66" s="5" t="s">
        <v>500</v>
      </c>
      <c r="D66" s="1"/>
      <c r="E66" s="1"/>
      <c r="F66" s="5">
        <v>0</v>
      </c>
      <c r="G66" s="5">
        <f t="shared" si="2"/>
        <v>0</v>
      </c>
      <c r="H66" s="1">
        <v>0</v>
      </c>
      <c r="I66" s="5">
        <f t="shared" si="3"/>
        <v>0</v>
      </c>
      <c r="J66" s="5" t="str">
        <f>+J63</f>
        <v> = Book value if no other relevant information is available</v>
      </c>
      <c r="K66" s="1"/>
      <c r="L66" s="1"/>
      <c r="M66" s="1"/>
      <c r="N66" s="1"/>
      <c r="O66" s="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2.75">
      <c r="A67" s="1"/>
      <c r="B67" s="5" t="s">
        <v>74</v>
      </c>
      <c r="C67" s="5" t="s">
        <v>501</v>
      </c>
      <c r="D67" s="1"/>
      <c r="E67" s="1"/>
      <c r="F67" s="5">
        <f>F21+F43</f>
        <v>77933</v>
      </c>
      <c r="G67" s="5">
        <f t="shared" si="2"/>
        <v>916858.8235294118</v>
      </c>
      <c r="H67" s="1">
        <f>H20+H21+H43+H66</f>
        <v>8985686.176470589</v>
      </c>
      <c r="I67" s="5">
        <f t="shared" si="3"/>
        <v>9902545</v>
      </c>
      <c r="J67" s="5" t="s">
        <v>446</v>
      </c>
      <c r="K67" s="1"/>
      <c r="L67" s="1"/>
      <c r="M67" s="1"/>
      <c r="N67" s="1"/>
      <c r="O67" s="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2.75">
      <c r="A68" s="1"/>
      <c r="B68" s="5" t="s">
        <v>75</v>
      </c>
      <c r="C68" s="5" t="s">
        <v>502</v>
      </c>
      <c r="D68" s="1"/>
      <c r="E68" s="1"/>
      <c r="F68" s="5">
        <v>0</v>
      </c>
      <c r="G68" s="5">
        <f t="shared" si="2"/>
        <v>0</v>
      </c>
      <c r="H68" s="1">
        <f>(-G68)</f>
        <v>0</v>
      </c>
      <c r="I68" s="5">
        <f t="shared" si="3"/>
        <v>0</v>
      </c>
      <c r="J68" s="5" t="s">
        <v>448</v>
      </c>
      <c r="K68" s="1"/>
      <c r="L68" s="1"/>
      <c r="M68" s="1"/>
      <c r="N68" s="1"/>
      <c r="O68" s="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2.75">
      <c r="A69" s="1"/>
      <c r="B69" s="5" t="s">
        <v>76</v>
      </c>
      <c r="C69" s="5" t="s">
        <v>508</v>
      </c>
      <c r="D69" s="1"/>
      <c r="E69" s="1"/>
      <c r="F69" s="5">
        <v>0</v>
      </c>
      <c r="G69" s="5">
        <f t="shared" si="2"/>
        <v>0</v>
      </c>
      <c r="H69" s="1">
        <f>(-G69)</f>
        <v>0</v>
      </c>
      <c r="I69" s="5">
        <f t="shared" si="3"/>
        <v>0</v>
      </c>
      <c r="J69" s="5" t="s">
        <v>26</v>
      </c>
      <c r="K69" s="1"/>
      <c r="L69" s="1"/>
      <c r="M69" s="1"/>
      <c r="N69" s="1"/>
      <c r="O69" s="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2.75">
      <c r="A70" s="1"/>
      <c r="B70" s="5" t="s">
        <v>77</v>
      </c>
      <c r="C70" s="5" t="s">
        <v>503</v>
      </c>
      <c r="D70" s="1"/>
      <c r="E70" s="1"/>
      <c r="F70" s="5">
        <v>0</v>
      </c>
      <c r="G70" s="5">
        <f t="shared" si="2"/>
        <v>0</v>
      </c>
      <c r="H70" s="1">
        <f>(-G70)</f>
        <v>0</v>
      </c>
      <c r="I70" s="5">
        <f t="shared" si="3"/>
        <v>0</v>
      </c>
      <c r="J70" s="1" t="str">
        <f>J69</f>
        <v> = 0</v>
      </c>
      <c r="K70" s="1"/>
      <c r="L70" s="1"/>
      <c r="M70" s="1"/>
      <c r="N70" s="1"/>
      <c r="O70" s="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2.75">
      <c r="A71" s="1"/>
      <c r="B71" s="5" t="s">
        <v>78</v>
      </c>
      <c r="C71" s="5" t="s">
        <v>504</v>
      </c>
      <c r="D71" s="1"/>
      <c r="E71" s="1"/>
      <c r="F71" s="5">
        <f>F67</f>
        <v>77933</v>
      </c>
      <c r="G71" s="5">
        <f t="shared" si="2"/>
        <v>916858.8235294118</v>
      </c>
      <c r="H71" s="1">
        <f>H67+H68</f>
        <v>8985686.176470589</v>
      </c>
      <c r="I71" s="5">
        <f t="shared" si="3"/>
        <v>9902545</v>
      </c>
      <c r="J71" s="5" t="s">
        <v>455</v>
      </c>
      <c r="K71" s="1"/>
      <c r="L71" s="1"/>
      <c r="M71" s="1"/>
      <c r="N71" s="1"/>
      <c r="O71" s="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2.75">
      <c r="A72" s="1"/>
      <c r="B72" s="5" t="s">
        <v>79</v>
      </c>
      <c r="C72" s="5" t="s">
        <v>505</v>
      </c>
      <c r="D72" s="1"/>
      <c r="E72" s="1"/>
      <c r="F72" s="5">
        <v>0</v>
      </c>
      <c r="G72" s="5">
        <f t="shared" si="2"/>
        <v>0</v>
      </c>
      <c r="H72" s="1">
        <v>0</v>
      </c>
      <c r="I72" s="5">
        <f t="shared" si="3"/>
        <v>0</v>
      </c>
      <c r="J72" s="5" t="str">
        <f>+J63</f>
        <v> = Book value if no other relevant information is available</v>
      </c>
      <c r="K72" s="1"/>
      <c r="L72" s="1"/>
      <c r="M72" s="1"/>
      <c r="N72" s="1"/>
      <c r="O72" s="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2.75">
      <c r="A73" s="1"/>
      <c r="B73" s="5" t="s">
        <v>80</v>
      </c>
      <c r="C73" s="5" t="s">
        <v>506</v>
      </c>
      <c r="D73" s="1"/>
      <c r="E73" s="1"/>
      <c r="F73" s="5">
        <f>F71</f>
        <v>77933</v>
      </c>
      <c r="G73" s="5">
        <f t="shared" si="2"/>
        <v>916858.8235294118</v>
      </c>
      <c r="H73" s="1">
        <f>H71+H72</f>
        <v>8985686.176470589</v>
      </c>
      <c r="I73" s="5">
        <f t="shared" si="3"/>
        <v>9902545</v>
      </c>
      <c r="J73" s="5" t="s">
        <v>456</v>
      </c>
      <c r="K73" s="1"/>
      <c r="L73" s="1"/>
      <c r="M73" s="1"/>
      <c r="N73" s="1"/>
      <c r="O73" s="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2.75">
      <c r="A74" s="1"/>
      <c r="B74" s="12" t="s">
        <v>81</v>
      </c>
      <c r="C74" s="12" t="s">
        <v>507</v>
      </c>
      <c r="D74" s="12"/>
      <c r="E74" s="12"/>
      <c r="F74" s="12">
        <v>0</v>
      </c>
      <c r="G74" s="12">
        <f t="shared" si="2"/>
        <v>0</v>
      </c>
      <c r="H74" s="12">
        <f>(-G74)</f>
        <v>0</v>
      </c>
      <c r="I74" s="12">
        <f t="shared" si="3"/>
        <v>0</v>
      </c>
      <c r="J74" s="12" t="str">
        <f>+J63</f>
        <v> = Book value if no other relevant information is available</v>
      </c>
      <c r="K74" s="12"/>
      <c r="L74" s="12"/>
      <c r="M74" s="12"/>
      <c r="N74" s="12"/>
      <c r="O74" s="1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2.75">
      <c r="A77" s="1"/>
      <c r="B77" s="3" t="str">
        <f>B14</f>
        <v>T-0</v>
      </c>
      <c r="C77" s="3" t="str">
        <f>C14</f>
        <v>VALUATION IN CASE OF TERMINATION OF BUSINESS</v>
      </c>
      <c r="D77" s="1"/>
      <c r="E77" s="1"/>
      <c r="F77" s="1"/>
      <c r="G77" s="1"/>
      <c r="H77" s="1"/>
      <c r="I77" s="1"/>
      <c r="J77" s="5" t="s">
        <v>451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2.75">
      <c r="A78" s="1"/>
      <c r="B78" s="5"/>
      <c r="C78" s="5"/>
      <c r="D78" s="5"/>
      <c r="E78" s="5"/>
      <c r="F78" s="5"/>
      <c r="G78" s="5"/>
      <c r="H78" s="5"/>
      <c r="I78" s="5" t="str">
        <f>I15</f>
        <v> - EUR</v>
      </c>
      <c r="J78" s="5"/>
      <c r="K78" s="5"/>
      <c r="L78" s="5"/>
      <c r="M78" s="5"/>
      <c r="N78" s="5"/>
      <c r="O78" s="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2.75">
      <c r="A79" s="1"/>
      <c r="B79" s="8" t="str">
        <f>B16</f>
        <v>Cod</v>
      </c>
      <c r="C79" s="7"/>
      <c r="D79" s="7"/>
      <c r="E79" s="7"/>
      <c r="F79" s="8" t="str">
        <f aca="true" t="shared" si="4" ref="F79:H81">F16</f>
        <v>  Book</v>
      </c>
      <c r="G79" s="8" t="str">
        <f t="shared" si="4"/>
        <v>     Book</v>
      </c>
      <c r="H79" s="8" t="str">
        <f t="shared" si="4"/>
        <v>  Correction</v>
      </c>
      <c r="I79" s="8" t="str">
        <f>I16</f>
        <v>   Estimated</v>
      </c>
      <c r="J79" s="8" t="str">
        <f>J16</f>
        <v>  Notes:</v>
      </c>
      <c r="K79" s="7"/>
      <c r="L79" s="7"/>
      <c r="M79" s="7"/>
      <c r="N79" s="7"/>
      <c r="O79" s="8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2.75">
      <c r="A80" s="1"/>
      <c r="B80" s="9"/>
      <c r="C80" s="11" t="str">
        <f>C17</f>
        <v> Description</v>
      </c>
      <c r="D80" s="11"/>
      <c r="E80" s="11"/>
      <c r="F80" s="9" t="str">
        <f t="shared" si="4"/>
        <v>  value</v>
      </c>
      <c r="G80" s="9" t="str">
        <f t="shared" si="4"/>
        <v>     value</v>
      </c>
      <c r="H80" s="9" t="str">
        <f t="shared" si="4"/>
        <v>  of book</v>
      </c>
      <c r="I80" s="9" t="str">
        <f>I17</f>
        <v>     value</v>
      </c>
      <c r="J80" s="9"/>
      <c r="K80" s="11" t="str">
        <f>K17</f>
        <v>Method for evaluation</v>
      </c>
      <c r="L80" s="11"/>
      <c r="M80" s="11"/>
      <c r="N80" s="11"/>
      <c r="O80" s="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2.75">
      <c r="A81" s="1"/>
      <c r="B81" s="12"/>
      <c r="C81" s="12"/>
      <c r="D81" s="12"/>
      <c r="E81" s="12"/>
      <c r="F81" s="12" t="str">
        <f t="shared" si="4"/>
        <v>(u 000 RSD)</v>
      </c>
      <c r="G81" s="12" t="str">
        <f t="shared" si="4"/>
        <v> </v>
      </c>
      <c r="H81" s="12" t="str">
        <f t="shared" si="4"/>
        <v>      value</v>
      </c>
      <c r="I81" s="12">
        <f>I18</f>
        <v>0</v>
      </c>
      <c r="J81" s="12"/>
      <c r="K81" s="12"/>
      <c r="L81" s="12"/>
      <c r="M81" s="12"/>
      <c r="N81" s="12"/>
      <c r="O81" s="1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2.75">
      <c r="A82" s="1"/>
      <c r="B82" s="5"/>
      <c r="C82" s="5" t="s">
        <v>513</v>
      </c>
      <c r="D82" s="5"/>
      <c r="E82" s="5"/>
      <c r="F82" s="5"/>
      <c r="G82" s="5"/>
      <c r="H82" s="5"/>
      <c r="I82" s="3"/>
      <c r="J82" s="5"/>
      <c r="K82" s="1"/>
      <c r="L82" s="1"/>
      <c r="M82" s="1"/>
      <c r="N82" s="1"/>
      <c r="O82" s="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2.75">
      <c r="A83" s="1"/>
      <c r="B83" s="5" t="s">
        <v>82</v>
      </c>
      <c r="C83" s="5" t="s">
        <v>514</v>
      </c>
      <c r="D83" s="1"/>
      <c r="E83" s="1"/>
      <c r="F83" s="5">
        <f>F84</f>
        <v>44283</v>
      </c>
      <c r="G83" s="5">
        <f aca="true" t="shared" si="5" ref="G83:G114">F83/$D$9*1000</f>
        <v>520976.4705882353</v>
      </c>
      <c r="H83" s="5">
        <f>H73-H101-H106-H125-H129</f>
        <v>8720515.529411765</v>
      </c>
      <c r="I83" s="3">
        <f>G83+H83</f>
        <v>9241492</v>
      </c>
      <c r="J83" s="5" t="s">
        <v>450</v>
      </c>
      <c r="K83" s="1"/>
      <c r="L83" s="1"/>
      <c r="M83" s="1"/>
      <c r="N83" s="1"/>
      <c r="O83" s="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2.75">
      <c r="A84" s="1"/>
      <c r="B84" s="5" t="s">
        <v>83</v>
      </c>
      <c r="C84" s="5" t="s">
        <v>515</v>
      </c>
      <c r="D84" s="1"/>
      <c r="E84" s="1"/>
      <c r="F84" s="5">
        <f>F85</f>
        <v>44283</v>
      </c>
      <c r="G84" s="5">
        <f t="shared" si="5"/>
        <v>520976.4705882353</v>
      </c>
      <c r="H84" s="5"/>
      <c r="I84" s="5"/>
      <c r="J84" s="5" t="s">
        <v>449</v>
      </c>
      <c r="K84" s="1"/>
      <c r="L84" s="1"/>
      <c r="M84" s="1"/>
      <c r="N84" s="1"/>
      <c r="O84" s="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2.75">
      <c r="A85" s="1"/>
      <c r="B85" s="5" t="s">
        <v>84</v>
      </c>
      <c r="C85" s="5" t="s">
        <v>516</v>
      </c>
      <c r="D85" s="1"/>
      <c r="E85" s="1"/>
      <c r="F85" s="5">
        <v>44283</v>
      </c>
      <c r="G85" s="5">
        <f t="shared" si="5"/>
        <v>520976.4705882353</v>
      </c>
      <c r="H85" s="5"/>
      <c r="I85" s="5"/>
      <c r="J85" s="5"/>
      <c r="K85" s="1"/>
      <c r="L85" s="1"/>
      <c r="M85" s="1"/>
      <c r="N85" s="1"/>
      <c r="O85" s="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2.75">
      <c r="A86" s="1"/>
      <c r="B86" s="5" t="s">
        <v>85</v>
      </c>
      <c r="C86" s="5" t="s">
        <v>517</v>
      </c>
      <c r="D86" s="1"/>
      <c r="E86" s="1"/>
      <c r="F86" s="5">
        <v>0</v>
      </c>
      <c r="G86" s="5">
        <f t="shared" si="5"/>
        <v>0</v>
      </c>
      <c r="H86" s="5"/>
      <c r="I86" s="5"/>
      <c r="J86" s="5"/>
      <c r="K86" s="1"/>
      <c r="L86" s="1"/>
      <c r="M86" s="1"/>
      <c r="N86" s="1"/>
      <c r="O86" s="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2.75">
      <c r="A87" s="1"/>
      <c r="B87" s="5" t="s">
        <v>86</v>
      </c>
      <c r="C87" s="5" t="s">
        <v>518</v>
      </c>
      <c r="D87" s="1"/>
      <c r="E87" s="1"/>
      <c r="F87" s="5">
        <v>0</v>
      </c>
      <c r="G87" s="5">
        <f t="shared" si="5"/>
        <v>0</v>
      </c>
      <c r="H87" s="5"/>
      <c r="I87" s="5"/>
      <c r="J87" s="5"/>
      <c r="K87" s="1"/>
      <c r="L87" s="1"/>
      <c r="M87" s="1"/>
      <c r="N87" s="1"/>
      <c r="O87" s="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2.75">
      <c r="A88" s="1"/>
      <c r="B88" s="5" t="s">
        <v>87</v>
      </c>
      <c r="C88" s="5" t="s">
        <v>519</v>
      </c>
      <c r="D88" s="1"/>
      <c r="E88" s="1"/>
      <c r="F88" s="5">
        <v>0</v>
      </c>
      <c r="G88" s="5">
        <f t="shared" si="5"/>
        <v>0</v>
      </c>
      <c r="H88" s="5"/>
      <c r="I88" s="5"/>
      <c r="J88" s="5"/>
      <c r="K88" s="1"/>
      <c r="L88" s="1"/>
      <c r="M88" s="1"/>
      <c r="N88" s="1"/>
      <c r="O88" s="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2.75">
      <c r="A89" s="1"/>
      <c r="B89" s="5" t="s">
        <v>88</v>
      </c>
      <c r="C89" s="5" t="s">
        <v>520</v>
      </c>
      <c r="D89" s="1"/>
      <c r="E89" s="1"/>
      <c r="F89" s="5">
        <v>0</v>
      </c>
      <c r="G89" s="5">
        <f t="shared" si="5"/>
        <v>0</v>
      </c>
      <c r="H89" s="5"/>
      <c r="I89" s="5"/>
      <c r="J89" s="5"/>
      <c r="K89" s="1"/>
      <c r="L89" s="1"/>
      <c r="M89" s="1"/>
      <c r="N89" s="1"/>
      <c r="O89" s="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2.75">
      <c r="A90" s="1"/>
      <c r="B90" s="5" t="s">
        <v>89</v>
      </c>
      <c r="C90" s="5" t="s">
        <v>521</v>
      </c>
      <c r="D90" s="1"/>
      <c r="E90" s="1"/>
      <c r="F90" s="5">
        <v>0</v>
      </c>
      <c r="G90" s="5">
        <f t="shared" si="5"/>
        <v>0</v>
      </c>
      <c r="H90" s="5"/>
      <c r="I90" s="5"/>
      <c r="J90" s="5"/>
      <c r="K90" s="1"/>
      <c r="L90" s="1"/>
      <c r="M90" s="1"/>
      <c r="N90" s="1"/>
      <c r="O90" s="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2.75">
      <c r="A91" s="1"/>
      <c r="B91" s="5" t="s">
        <v>90</v>
      </c>
      <c r="C91" s="5" t="s">
        <v>522</v>
      </c>
      <c r="D91" s="1"/>
      <c r="E91" s="1"/>
      <c r="F91" s="5">
        <v>0</v>
      </c>
      <c r="G91" s="5">
        <f t="shared" si="5"/>
        <v>0</v>
      </c>
      <c r="H91" s="5"/>
      <c r="I91" s="5"/>
      <c r="J91" s="5"/>
      <c r="K91" s="1"/>
      <c r="L91" s="1"/>
      <c r="M91" s="1"/>
      <c r="N91" s="1"/>
      <c r="O91" s="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2.75">
      <c r="A92" s="1"/>
      <c r="B92" s="5" t="s">
        <v>91</v>
      </c>
      <c r="C92" s="5" t="s">
        <v>523</v>
      </c>
      <c r="D92" s="1"/>
      <c r="E92" s="1"/>
      <c r="F92" s="5">
        <v>0</v>
      </c>
      <c r="G92" s="5">
        <f t="shared" si="5"/>
        <v>0</v>
      </c>
      <c r="H92" s="5"/>
      <c r="I92" s="5"/>
      <c r="J92" s="5"/>
      <c r="K92" s="1"/>
      <c r="L92" s="1"/>
      <c r="M92" s="1"/>
      <c r="N92" s="1"/>
      <c r="O92" s="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2.75">
      <c r="A93" s="1"/>
      <c r="B93" s="5" t="s">
        <v>92</v>
      </c>
      <c r="C93" s="5" t="s">
        <v>524</v>
      </c>
      <c r="D93" s="1"/>
      <c r="E93" s="1"/>
      <c r="F93" s="5">
        <v>0</v>
      </c>
      <c r="G93" s="5">
        <f t="shared" si="5"/>
        <v>0</v>
      </c>
      <c r="H93" s="5"/>
      <c r="I93" s="5"/>
      <c r="J93" s="5" t="s">
        <v>26</v>
      </c>
      <c r="K93" s="1"/>
      <c r="L93" s="1"/>
      <c r="M93" s="1"/>
      <c r="N93" s="1"/>
      <c r="O93" s="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2.75">
      <c r="A94" s="1"/>
      <c r="B94" s="5" t="s">
        <v>93</v>
      </c>
      <c r="C94" s="5" t="s">
        <v>525</v>
      </c>
      <c r="D94" s="1"/>
      <c r="E94" s="1"/>
      <c r="F94" s="5">
        <v>0</v>
      </c>
      <c r="G94" s="5">
        <f t="shared" si="5"/>
        <v>0</v>
      </c>
      <c r="H94" s="5"/>
      <c r="I94" s="5"/>
      <c r="J94" s="5" t="s">
        <v>26</v>
      </c>
      <c r="K94" s="1"/>
      <c r="L94" s="1"/>
      <c r="M94" s="1"/>
      <c r="N94" s="1"/>
      <c r="O94" s="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2.75">
      <c r="A95" s="1"/>
      <c r="B95" s="5" t="s">
        <v>94</v>
      </c>
      <c r="C95" s="5" t="s">
        <v>526</v>
      </c>
      <c r="D95" s="1"/>
      <c r="E95" s="1"/>
      <c r="F95" s="5">
        <v>0</v>
      </c>
      <c r="G95" s="5">
        <f t="shared" si="5"/>
        <v>0</v>
      </c>
      <c r="H95" s="5"/>
      <c r="I95" s="5"/>
      <c r="J95" s="5"/>
      <c r="K95" s="1"/>
      <c r="L95" s="1"/>
      <c r="M95" s="1"/>
      <c r="N95" s="1"/>
      <c r="O95" s="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2.75">
      <c r="A96" s="1"/>
      <c r="B96" s="5" t="s">
        <v>95</v>
      </c>
      <c r="C96" s="5" t="s">
        <v>527</v>
      </c>
      <c r="D96" s="1"/>
      <c r="E96" s="1"/>
      <c r="F96" s="5">
        <v>0</v>
      </c>
      <c r="G96" s="5">
        <f t="shared" si="5"/>
        <v>0</v>
      </c>
      <c r="H96" s="5"/>
      <c r="I96" s="5"/>
      <c r="J96" s="5"/>
      <c r="K96" s="1"/>
      <c r="L96" s="1"/>
      <c r="M96" s="1"/>
      <c r="N96" s="1"/>
      <c r="O96" s="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2.75">
      <c r="A97" s="1"/>
      <c r="B97" s="5" t="s">
        <v>96</v>
      </c>
      <c r="C97" s="5" t="s">
        <v>528</v>
      </c>
      <c r="D97" s="1"/>
      <c r="E97" s="1"/>
      <c r="F97" s="5">
        <v>0</v>
      </c>
      <c r="G97" s="5">
        <f t="shared" si="5"/>
        <v>0</v>
      </c>
      <c r="H97" s="5"/>
      <c r="I97" s="5"/>
      <c r="J97" s="5" t="s">
        <v>26</v>
      </c>
      <c r="K97" s="1"/>
      <c r="L97" s="1"/>
      <c r="M97" s="1"/>
      <c r="N97" s="1"/>
      <c r="O97" s="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2.75">
      <c r="A98" s="1"/>
      <c r="B98" s="5" t="s">
        <v>97</v>
      </c>
      <c r="C98" s="5" t="s">
        <v>529</v>
      </c>
      <c r="D98" s="1"/>
      <c r="E98" s="1"/>
      <c r="F98" s="5">
        <v>0</v>
      </c>
      <c r="G98" s="5">
        <f t="shared" si="5"/>
        <v>0</v>
      </c>
      <c r="H98" s="5"/>
      <c r="I98" s="5"/>
      <c r="J98" s="5"/>
      <c r="K98" s="1"/>
      <c r="L98" s="1"/>
      <c r="M98" s="1"/>
      <c r="N98" s="1"/>
      <c r="O98" s="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2.75">
      <c r="A99" s="1"/>
      <c r="B99" s="5" t="s">
        <v>98</v>
      </c>
      <c r="C99" s="5" t="s">
        <v>530</v>
      </c>
      <c r="D99" s="1"/>
      <c r="E99" s="1"/>
      <c r="F99" s="5">
        <v>0</v>
      </c>
      <c r="G99" s="5">
        <f t="shared" si="5"/>
        <v>0</v>
      </c>
      <c r="H99" s="5"/>
      <c r="I99" s="5"/>
      <c r="J99" s="5"/>
      <c r="K99" s="1"/>
      <c r="L99" s="1"/>
      <c r="M99" s="1"/>
      <c r="N99" s="1"/>
      <c r="O99" s="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2.75">
      <c r="A100" s="1"/>
      <c r="B100" s="5" t="s">
        <v>99</v>
      </c>
      <c r="C100" s="5" t="s">
        <v>531</v>
      </c>
      <c r="D100" s="1"/>
      <c r="E100" s="1"/>
      <c r="F100" s="5">
        <v>0</v>
      </c>
      <c r="G100" s="5">
        <f t="shared" si="5"/>
        <v>0</v>
      </c>
      <c r="H100" s="5"/>
      <c r="I100" s="5"/>
      <c r="J100" s="5"/>
      <c r="K100" s="1"/>
      <c r="L100" s="1"/>
      <c r="M100" s="1"/>
      <c r="N100" s="1"/>
      <c r="O100" s="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2.75">
      <c r="A101" s="1"/>
      <c r="B101" s="5" t="s">
        <v>100</v>
      </c>
      <c r="C101" s="5" t="s">
        <v>532</v>
      </c>
      <c r="D101" s="1"/>
      <c r="E101" s="1"/>
      <c r="F101" s="5">
        <v>0</v>
      </c>
      <c r="G101" s="5">
        <f t="shared" si="5"/>
        <v>0</v>
      </c>
      <c r="H101" s="5">
        <f>SUM(H102:H105)</f>
        <v>0</v>
      </c>
      <c r="I101" s="5">
        <f aca="true" t="shared" si="6" ref="I101:I131">G101+H101</f>
        <v>0</v>
      </c>
      <c r="J101" s="5"/>
      <c r="K101" s="1"/>
      <c r="L101" s="1"/>
      <c r="M101" s="1"/>
      <c r="N101" s="1"/>
      <c r="O101" s="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.75">
      <c r="A102" s="1"/>
      <c r="B102" s="5" t="s">
        <v>101</v>
      </c>
      <c r="C102" s="5" t="s">
        <v>533</v>
      </c>
      <c r="D102" s="1"/>
      <c r="E102" s="1"/>
      <c r="F102" s="5">
        <v>0</v>
      </c>
      <c r="G102" s="5">
        <f t="shared" si="5"/>
        <v>0</v>
      </c>
      <c r="H102" s="5">
        <v>0</v>
      </c>
      <c r="I102" s="5">
        <f t="shared" si="6"/>
        <v>0</v>
      </c>
      <c r="J102" s="5" t="str">
        <f>+J63</f>
        <v> = Book value if no other relevant information is available</v>
      </c>
      <c r="K102" s="1"/>
      <c r="L102" s="1"/>
      <c r="M102" s="1"/>
      <c r="N102" s="1"/>
      <c r="O102" s="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.75">
      <c r="A103" s="1"/>
      <c r="B103" s="5" t="s">
        <v>102</v>
      </c>
      <c r="C103" s="5" t="s">
        <v>534</v>
      </c>
      <c r="D103" s="1"/>
      <c r="E103" s="1"/>
      <c r="F103" s="5">
        <v>0</v>
      </c>
      <c r="G103" s="5">
        <f t="shared" si="5"/>
        <v>0</v>
      </c>
      <c r="H103" s="5">
        <v>0</v>
      </c>
      <c r="I103" s="5">
        <f t="shared" si="6"/>
        <v>0</v>
      </c>
      <c r="J103" s="5" t="str">
        <f>+J102</f>
        <v> = Book value if no other relevant information is available</v>
      </c>
      <c r="K103" s="1"/>
      <c r="L103" s="1"/>
      <c r="M103" s="1"/>
      <c r="N103" s="1"/>
      <c r="O103" s="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.75">
      <c r="A104" s="1"/>
      <c r="B104" s="5" t="s">
        <v>103</v>
      </c>
      <c r="C104" s="5" t="s">
        <v>535</v>
      </c>
      <c r="D104" s="1"/>
      <c r="E104" s="1"/>
      <c r="F104" s="5">
        <v>0</v>
      </c>
      <c r="G104" s="5">
        <f t="shared" si="5"/>
        <v>0</v>
      </c>
      <c r="H104" s="5">
        <v>0</v>
      </c>
      <c r="I104" s="5">
        <f t="shared" si="6"/>
        <v>0</v>
      </c>
      <c r="J104" s="5" t="s">
        <v>104</v>
      </c>
      <c r="K104" s="1"/>
      <c r="L104" s="1"/>
      <c r="M104" s="1"/>
      <c r="N104" s="1"/>
      <c r="O104" s="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.75">
      <c r="A105" s="1"/>
      <c r="B105" s="5" t="s">
        <v>105</v>
      </c>
      <c r="C105" s="5" t="s">
        <v>536</v>
      </c>
      <c r="D105" s="1"/>
      <c r="E105" s="1"/>
      <c r="F105" s="5">
        <v>0</v>
      </c>
      <c r="G105" s="5">
        <f t="shared" si="5"/>
        <v>0</v>
      </c>
      <c r="H105" s="5">
        <v>0</v>
      </c>
      <c r="I105" s="5">
        <f t="shared" si="6"/>
        <v>0</v>
      </c>
      <c r="J105" s="5" t="str">
        <f>+J102</f>
        <v> = Book value if no other relevant information is available</v>
      </c>
      <c r="K105" s="1"/>
      <c r="L105" s="1"/>
      <c r="M105" s="1"/>
      <c r="N105" s="1"/>
      <c r="O105" s="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.75">
      <c r="A106" s="1"/>
      <c r="B106" s="5" t="s">
        <v>106</v>
      </c>
      <c r="C106" s="5" t="s">
        <v>537</v>
      </c>
      <c r="D106" s="1"/>
      <c r="E106" s="1"/>
      <c r="F106" s="5">
        <f>F119</f>
        <v>33650</v>
      </c>
      <c r="G106" s="5">
        <f t="shared" si="5"/>
        <v>395882.35294117645</v>
      </c>
      <c r="H106" s="5">
        <f>H107+H113</f>
        <v>265170.64705882355</v>
      </c>
      <c r="I106" s="5">
        <f t="shared" si="6"/>
        <v>661053</v>
      </c>
      <c r="J106" s="5" t="s">
        <v>448</v>
      </c>
      <c r="K106" s="1"/>
      <c r="L106" s="1"/>
      <c r="M106" s="1"/>
      <c r="N106" s="1"/>
      <c r="O106" s="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2.75">
      <c r="A107" s="1"/>
      <c r="B107" s="5" t="s">
        <v>107</v>
      </c>
      <c r="C107" s="5" t="s">
        <v>538</v>
      </c>
      <c r="D107" s="1"/>
      <c r="E107" s="1"/>
      <c r="F107" s="5">
        <v>0</v>
      </c>
      <c r="G107" s="5">
        <f t="shared" si="5"/>
        <v>0</v>
      </c>
      <c r="H107" s="5">
        <f>SUM(H108:H112)</f>
        <v>0</v>
      </c>
      <c r="I107" s="5">
        <f t="shared" si="6"/>
        <v>0</v>
      </c>
      <c r="J107" s="5" t="str">
        <f>+J102</f>
        <v> = Book value if no other relevant information is available</v>
      </c>
      <c r="K107" s="1"/>
      <c r="L107" s="1"/>
      <c r="M107" s="1"/>
      <c r="N107" s="1"/>
      <c r="O107" s="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2.75">
      <c r="A108" s="1"/>
      <c r="B108" s="5" t="s">
        <v>108</v>
      </c>
      <c r="C108" s="5" t="s">
        <v>539</v>
      </c>
      <c r="D108" s="1"/>
      <c r="E108" s="1"/>
      <c r="F108" s="5">
        <v>0</v>
      </c>
      <c r="G108" s="5">
        <f t="shared" si="5"/>
        <v>0</v>
      </c>
      <c r="H108" s="5">
        <v>0</v>
      </c>
      <c r="I108" s="5">
        <f t="shared" si="6"/>
        <v>0</v>
      </c>
      <c r="J108" s="5"/>
      <c r="K108" s="1"/>
      <c r="L108" s="1"/>
      <c r="M108" s="1"/>
      <c r="N108" s="1"/>
      <c r="O108" s="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2.75">
      <c r="A109" s="1"/>
      <c r="B109" s="5" t="s">
        <v>109</v>
      </c>
      <c r="C109" s="5" t="s">
        <v>540</v>
      </c>
      <c r="D109" s="1"/>
      <c r="E109" s="1"/>
      <c r="F109" s="5">
        <v>0</v>
      </c>
      <c r="G109" s="5">
        <f t="shared" si="5"/>
        <v>0</v>
      </c>
      <c r="H109" s="5">
        <v>0</v>
      </c>
      <c r="I109" s="5">
        <f t="shared" si="6"/>
        <v>0</v>
      </c>
      <c r="J109" s="5"/>
      <c r="K109" s="1"/>
      <c r="L109" s="1"/>
      <c r="M109" s="1"/>
      <c r="N109" s="1"/>
      <c r="O109" s="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2.75">
      <c r="A110" s="1"/>
      <c r="B110" s="5" t="s">
        <v>110</v>
      </c>
      <c r="C110" s="5" t="s">
        <v>541</v>
      </c>
      <c r="D110" s="1"/>
      <c r="E110" s="1"/>
      <c r="F110" s="5">
        <v>0</v>
      </c>
      <c r="G110" s="5">
        <f t="shared" si="5"/>
        <v>0</v>
      </c>
      <c r="H110" s="5">
        <v>0</v>
      </c>
      <c r="I110" s="5">
        <f t="shared" si="6"/>
        <v>0</v>
      </c>
      <c r="J110" s="5"/>
      <c r="K110" s="1"/>
      <c r="L110" s="1"/>
      <c r="M110" s="1"/>
      <c r="N110" s="1"/>
      <c r="O110" s="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2.75">
      <c r="A111" s="1"/>
      <c r="B111" s="5" t="s">
        <v>111</v>
      </c>
      <c r="C111" s="5" t="s">
        <v>542</v>
      </c>
      <c r="D111" s="1"/>
      <c r="E111" s="1"/>
      <c r="F111" s="5">
        <v>0</v>
      </c>
      <c r="G111" s="5">
        <f t="shared" si="5"/>
        <v>0</v>
      </c>
      <c r="H111" s="5">
        <v>0</v>
      </c>
      <c r="I111" s="5">
        <f t="shared" si="6"/>
        <v>0</v>
      </c>
      <c r="J111" s="5"/>
      <c r="K111" s="1"/>
      <c r="L111" s="1"/>
      <c r="M111" s="1"/>
      <c r="N111" s="1"/>
      <c r="O111" s="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2.75">
      <c r="A112" s="1"/>
      <c r="B112" s="5" t="s">
        <v>112</v>
      </c>
      <c r="C112" s="5" t="s">
        <v>543</v>
      </c>
      <c r="D112" s="1"/>
      <c r="E112" s="1"/>
      <c r="F112" s="5">
        <v>0</v>
      </c>
      <c r="G112" s="5">
        <f t="shared" si="5"/>
        <v>0</v>
      </c>
      <c r="H112" s="5">
        <v>0</v>
      </c>
      <c r="I112" s="5">
        <f t="shared" si="6"/>
        <v>0</v>
      </c>
      <c r="J112" s="5"/>
      <c r="K112" s="1"/>
      <c r="L112" s="1"/>
      <c r="M112" s="1"/>
      <c r="N112" s="1"/>
      <c r="O112" s="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2.75">
      <c r="A113" s="1"/>
      <c r="B113" s="5" t="s">
        <v>113</v>
      </c>
      <c r="C113" s="5" t="s">
        <v>544</v>
      </c>
      <c r="D113" s="1"/>
      <c r="E113" s="1"/>
      <c r="F113" s="5">
        <f>F119</f>
        <v>33650</v>
      </c>
      <c r="G113" s="5">
        <f t="shared" si="5"/>
        <v>395882.35294117645</v>
      </c>
      <c r="H113" s="5">
        <f>SUM(H114:H124)</f>
        <v>265170.64705882355</v>
      </c>
      <c r="I113" s="5">
        <f t="shared" si="6"/>
        <v>661053</v>
      </c>
      <c r="J113" s="5" t="str">
        <f>+J107</f>
        <v> = Book value if no other relevant information is available</v>
      </c>
      <c r="K113" s="1"/>
      <c r="L113" s="1"/>
      <c r="M113" s="1"/>
      <c r="N113" s="1"/>
      <c r="O113" s="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2.75">
      <c r="A114" s="1"/>
      <c r="B114" s="5" t="s">
        <v>114</v>
      </c>
      <c r="C114" s="5" t="s">
        <v>545</v>
      </c>
      <c r="D114" s="1"/>
      <c r="E114" s="1"/>
      <c r="F114" s="5">
        <v>0</v>
      </c>
      <c r="G114" s="5">
        <f t="shared" si="5"/>
        <v>0</v>
      </c>
      <c r="H114" s="5">
        <v>0</v>
      </c>
      <c r="I114" s="5">
        <f t="shared" si="6"/>
        <v>0</v>
      </c>
      <c r="J114" s="5"/>
      <c r="K114" s="1"/>
      <c r="L114" s="1"/>
      <c r="M114" s="1"/>
      <c r="N114" s="1"/>
      <c r="O114" s="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2.75">
      <c r="A115" s="1"/>
      <c r="B115" s="5" t="s">
        <v>115</v>
      </c>
      <c r="C115" s="5" t="s">
        <v>546</v>
      </c>
      <c r="D115" s="1"/>
      <c r="E115" s="1"/>
      <c r="F115" s="5">
        <v>0</v>
      </c>
      <c r="G115" s="5">
        <f aca="true" t="shared" si="7" ref="G115:G131">F115/$D$9*1000</f>
        <v>0</v>
      </c>
      <c r="H115" s="5">
        <v>0</v>
      </c>
      <c r="I115" s="5">
        <f t="shared" si="6"/>
        <v>0</v>
      </c>
      <c r="J115" s="5"/>
      <c r="K115" s="1"/>
      <c r="L115" s="1"/>
      <c r="M115" s="1"/>
      <c r="N115" s="1"/>
      <c r="O115" s="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2.75">
      <c r="A116" s="1"/>
      <c r="B116" s="5" t="s">
        <v>116</v>
      </c>
      <c r="C116" s="5" t="s">
        <v>547</v>
      </c>
      <c r="D116" s="1"/>
      <c r="E116" s="1"/>
      <c r="F116" s="5">
        <v>0</v>
      </c>
      <c r="G116" s="5">
        <f t="shared" si="7"/>
        <v>0</v>
      </c>
      <c r="H116" s="5">
        <v>0</v>
      </c>
      <c r="I116" s="5">
        <f t="shared" si="6"/>
        <v>0</v>
      </c>
      <c r="J116" s="5"/>
      <c r="K116" s="1"/>
      <c r="L116" s="1"/>
      <c r="M116" s="1"/>
      <c r="N116" s="1"/>
      <c r="O116" s="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2.75">
      <c r="A117" s="1"/>
      <c r="B117" s="5" t="s">
        <v>117</v>
      </c>
      <c r="C117" s="5" t="s">
        <v>548</v>
      </c>
      <c r="D117" s="1"/>
      <c r="E117" s="1"/>
      <c r="F117" s="5">
        <v>0</v>
      </c>
      <c r="G117" s="5">
        <f t="shared" si="7"/>
        <v>0</v>
      </c>
      <c r="H117" s="5">
        <v>0</v>
      </c>
      <c r="I117" s="5">
        <f t="shared" si="6"/>
        <v>0</v>
      </c>
      <c r="J117" s="5"/>
      <c r="K117" s="1"/>
      <c r="L117" s="1"/>
      <c r="M117" s="1"/>
      <c r="N117" s="1"/>
      <c r="O117" s="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2.75">
      <c r="A118" s="1"/>
      <c r="B118" s="5" t="s">
        <v>118</v>
      </c>
      <c r="C118" s="5" t="s">
        <v>549</v>
      </c>
      <c r="D118" s="1"/>
      <c r="E118" s="1"/>
      <c r="F118" s="5">
        <v>0</v>
      </c>
      <c r="G118" s="5">
        <f t="shared" si="7"/>
        <v>0</v>
      </c>
      <c r="H118" s="5">
        <v>0</v>
      </c>
      <c r="I118" s="5">
        <f t="shared" si="6"/>
        <v>0</v>
      </c>
      <c r="J118" s="5"/>
      <c r="K118" s="1"/>
      <c r="L118" s="1"/>
      <c r="M118" s="1"/>
      <c r="N118" s="1"/>
      <c r="O118" s="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2.75">
      <c r="A119" s="1"/>
      <c r="B119" s="5" t="s">
        <v>119</v>
      </c>
      <c r="C119" s="5" t="s">
        <v>550</v>
      </c>
      <c r="D119" s="1"/>
      <c r="E119" s="1"/>
      <c r="F119" s="5">
        <v>33650</v>
      </c>
      <c r="G119" s="5">
        <f t="shared" si="7"/>
        <v>395882.35294117645</v>
      </c>
      <c r="H119" s="5">
        <f>661053-G119</f>
        <v>265170.64705882355</v>
      </c>
      <c r="I119" s="5">
        <f t="shared" si="6"/>
        <v>661053</v>
      </c>
      <c r="J119" s="5"/>
      <c r="K119" s="1"/>
      <c r="L119" s="1"/>
      <c r="M119" s="1"/>
      <c r="N119" s="1"/>
      <c r="O119" s="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2.75">
      <c r="A120" s="1"/>
      <c r="B120" s="5" t="s">
        <v>120</v>
      </c>
      <c r="C120" s="5" t="s">
        <v>551</v>
      </c>
      <c r="D120" s="1"/>
      <c r="E120" s="1"/>
      <c r="F120" s="5">
        <v>0</v>
      </c>
      <c r="G120" s="5">
        <f t="shared" si="7"/>
        <v>0</v>
      </c>
      <c r="H120" s="5">
        <v>0</v>
      </c>
      <c r="I120" s="5">
        <f t="shared" si="6"/>
        <v>0</v>
      </c>
      <c r="J120" s="5"/>
      <c r="K120" s="1"/>
      <c r="L120" s="1"/>
      <c r="M120" s="1"/>
      <c r="N120" s="1"/>
      <c r="O120" s="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2.75">
      <c r="A121" s="1"/>
      <c r="B121" s="5" t="s">
        <v>121</v>
      </c>
      <c r="C121" s="5" t="s">
        <v>552</v>
      </c>
      <c r="D121" s="1"/>
      <c r="E121" s="1"/>
      <c r="F121" s="5">
        <v>0</v>
      </c>
      <c r="G121" s="5">
        <f t="shared" si="7"/>
        <v>0</v>
      </c>
      <c r="H121" s="5">
        <v>0</v>
      </c>
      <c r="I121" s="5">
        <f t="shared" si="6"/>
        <v>0</v>
      </c>
      <c r="J121" s="5"/>
      <c r="K121" s="1"/>
      <c r="L121" s="1"/>
      <c r="M121" s="1"/>
      <c r="N121" s="1"/>
      <c r="O121" s="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2.75">
      <c r="A122" s="1"/>
      <c r="B122" s="5" t="s">
        <v>122</v>
      </c>
      <c r="C122" s="5" t="s">
        <v>553</v>
      </c>
      <c r="D122" s="1"/>
      <c r="E122" s="1"/>
      <c r="F122" s="5">
        <v>0</v>
      </c>
      <c r="G122" s="5">
        <f t="shared" si="7"/>
        <v>0</v>
      </c>
      <c r="H122" s="5">
        <v>0</v>
      </c>
      <c r="I122" s="5">
        <f t="shared" si="6"/>
        <v>0</v>
      </c>
      <c r="J122" s="5"/>
      <c r="K122" s="1"/>
      <c r="L122" s="1"/>
      <c r="M122" s="1"/>
      <c r="N122" s="1"/>
      <c r="O122" s="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2.75">
      <c r="A123" s="1"/>
      <c r="B123" s="5" t="s">
        <v>123</v>
      </c>
      <c r="C123" s="5" t="s">
        <v>554</v>
      </c>
      <c r="D123" s="1"/>
      <c r="E123" s="1"/>
      <c r="F123" s="5">
        <v>0</v>
      </c>
      <c r="G123" s="5">
        <f t="shared" si="7"/>
        <v>0</v>
      </c>
      <c r="H123" s="5">
        <v>0</v>
      </c>
      <c r="I123" s="5">
        <f t="shared" si="6"/>
        <v>0</v>
      </c>
      <c r="J123" s="5"/>
      <c r="K123" s="1"/>
      <c r="L123" s="1"/>
      <c r="M123" s="1"/>
      <c r="N123" s="1"/>
      <c r="O123" s="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2.75">
      <c r="A124" s="1"/>
      <c r="B124" s="5" t="s">
        <v>124</v>
      </c>
      <c r="C124" s="5" t="s">
        <v>555</v>
      </c>
      <c r="D124" s="1"/>
      <c r="E124" s="1"/>
      <c r="F124" s="5">
        <v>0</v>
      </c>
      <c r="G124" s="5">
        <f t="shared" si="7"/>
        <v>0</v>
      </c>
      <c r="H124" s="5">
        <v>0</v>
      </c>
      <c r="I124" s="5">
        <f t="shared" si="6"/>
        <v>0</v>
      </c>
      <c r="J124" s="5" t="s">
        <v>447</v>
      </c>
      <c r="K124" s="1"/>
      <c r="L124" s="1"/>
      <c r="M124" s="1"/>
      <c r="N124" s="1"/>
      <c r="O124" s="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2.75">
      <c r="A125" s="1"/>
      <c r="B125" s="5" t="s">
        <v>125</v>
      </c>
      <c r="C125" s="5" t="s">
        <v>556</v>
      </c>
      <c r="D125" s="1"/>
      <c r="E125" s="1"/>
      <c r="F125" s="5">
        <v>0</v>
      </c>
      <c r="G125" s="5">
        <f t="shared" si="7"/>
        <v>0</v>
      </c>
      <c r="H125" s="5">
        <f>H126+H127</f>
        <v>0</v>
      </c>
      <c r="I125" s="5">
        <f t="shared" si="6"/>
        <v>0</v>
      </c>
      <c r="J125" s="5"/>
      <c r="K125" s="1"/>
      <c r="L125" s="1"/>
      <c r="M125" s="1"/>
      <c r="N125" s="1"/>
      <c r="O125" s="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2.75">
      <c r="A126" s="1"/>
      <c r="B126" s="5" t="s">
        <v>126</v>
      </c>
      <c r="C126" s="5" t="s">
        <v>557</v>
      </c>
      <c r="D126" s="1"/>
      <c r="E126" s="1"/>
      <c r="F126" s="5">
        <v>0</v>
      </c>
      <c r="G126" s="5">
        <f t="shared" si="7"/>
        <v>0</v>
      </c>
      <c r="H126" s="5">
        <v>0</v>
      </c>
      <c r="I126" s="5">
        <f t="shared" si="6"/>
        <v>0</v>
      </c>
      <c r="J126" s="5"/>
      <c r="K126" s="1"/>
      <c r="L126" s="1"/>
      <c r="M126" s="1"/>
      <c r="N126" s="1"/>
      <c r="O126" s="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2.75">
      <c r="A127" s="1"/>
      <c r="B127" s="5" t="s">
        <v>127</v>
      </c>
      <c r="C127" s="5" t="s">
        <v>558</v>
      </c>
      <c r="D127" s="1"/>
      <c r="E127" s="1"/>
      <c r="F127" s="5">
        <v>0</v>
      </c>
      <c r="G127" s="5">
        <f t="shared" si="7"/>
        <v>0</v>
      </c>
      <c r="H127" s="5">
        <v>0</v>
      </c>
      <c r="I127" s="5">
        <f t="shared" si="6"/>
        <v>0</v>
      </c>
      <c r="J127" s="5"/>
      <c r="K127" s="1"/>
      <c r="L127" s="1"/>
      <c r="M127" s="1"/>
      <c r="N127" s="1"/>
      <c r="O127" s="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2.75">
      <c r="A128" s="1"/>
      <c r="B128" s="5" t="s">
        <v>128</v>
      </c>
      <c r="C128" s="5" t="s">
        <v>560</v>
      </c>
      <c r="D128" s="1"/>
      <c r="E128" s="1"/>
      <c r="F128" s="5">
        <f>F130</f>
        <v>77933</v>
      </c>
      <c r="G128" s="5">
        <f t="shared" si="7"/>
        <v>916858.8235294118</v>
      </c>
      <c r="H128" s="5">
        <f>H83+H101+H106+H125</f>
        <v>8985686.176470589</v>
      </c>
      <c r="I128" s="5">
        <f t="shared" si="6"/>
        <v>9902545</v>
      </c>
      <c r="J128" s="5" t="s">
        <v>446</v>
      </c>
      <c r="K128" s="1"/>
      <c r="L128" s="1"/>
      <c r="M128" s="1"/>
      <c r="N128" s="1"/>
      <c r="O128" s="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2.75">
      <c r="A129" s="1"/>
      <c r="B129" s="5" t="s">
        <v>129</v>
      </c>
      <c r="C129" s="5" t="s">
        <v>559</v>
      </c>
      <c r="D129" s="1"/>
      <c r="E129" s="1"/>
      <c r="F129" s="5">
        <v>0</v>
      </c>
      <c r="G129" s="5">
        <f t="shared" si="7"/>
        <v>0</v>
      </c>
      <c r="H129" s="5">
        <v>0</v>
      </c>
      <c r="I129" s="5">
        <f t="shared" si="6"/>
        <v>0</v>
      </c>
      <c r="J129" s="5"/>
      <c r="K129" s="1"/>
      <c r="L129" s="1"/>
      <c r="M129" s="1"/>
      <c r="N129" s="1"/>
      <c r="O129" s="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2.75">
      <c r="A130" s="1"/>
      <c r="B130" s="5" t="s">
        <v>130</v>
      </c>
      <c r="C130" s="5" t="s">
        <v>561</v>
      </c>
      <c r="D130" s="1"/>
      <c r="E130" s="1"/>
      <c r="F130" s="5">
        <f>F73</f>
        <v>77933</v>
      </c>
      <c r="G130" s="5">
        <f t="shared" si="7"/>
        <v>916858.8235294118</v>
      </c>
      <c r="H130" s="5">
        <f>H128+H129</f>
        <v>8985686.176470589</v>
      </c>
      <c r="I130" s="5">
        <f t="shared" si="6"/>
        <v>9902545</v>
      </c>
      <c r="J130" s="5" t="s">
        <v>445</v>
      </c>
      <c r="K130" s="1"/>
      <c r="L130" s="1"/>
      <c r="M130" s="1"/>
      <c r="N130" s="1"/>
      <c r="O130" s="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2.75">
      <c r="A131" s="1"/>
      <c r="B131" s="12" t="s">
        <v>131</v>
      </c>
      <c r="C131" s="12" t="s">
        <v>562</v>
      </c>
      <c r="D131" s="12"/>
      <c r="E131" s="12"/>
      <c r="F131" s="12">
        <v>0</v>
      </c>
      <c r="G131" s="12">
        <f t="shared" si="7"/>
        <v>0</v>
      </c>
      <c r="H131" s="12">
        <f>(-G131)</f>
        <v>0</v>
      </c>
      <c r="I131" s="12">
        <f t="shared" si="6"/>
        <v>0</v>
      </c>
      <c r="J131" s="12" t="str">
        <f>+J113</f>
        <v> = Book value if no other relevant information is available</v>
      </c>
      <c r="K131" s="12"/>
      <c r="L131" s="12"/>
      <c r="M131" s="12"/>
      <c r="N131" s="12"/>
      <c r="O131" s="12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2.75">
      <c r="A134" s="1"/>
      <c r="B134" s="3" t="s">
        <v>132</v>
      </c>
      <c r="C134" s="3" t="s">
        <v>393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2.75">
      <c r="A135" s="1"/>
      <c r="B135" s="1"/>
      <c r="C135" s="1"/>
      <c r="D135" s="1"/>
      <c r="E135" s="1"/>
      <c r="F135" s="5" t="s">
        <v>245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 t="str">
        <f>F135</f>
        <v> - quantity</v>
      </c>
      <c r="U135" s="1"/>
      <c r="V135" s="1"/>
      <c r="W135" s="1"/>
      <c r="X135" s="1"/>
      <c r="Y135" s="1"/>
      <c r="Z135" s="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2.75">
      <c r="A136" s="1"/>
      <c r="B136" s="8" t="s">
        <v>255</v>
      </c>
      <c r="C136" s="6" t="s">
        <v>256</v>
      </c>
      <c r="D136" s="8"/>
      <c r="E136" s="8" t="s">
        <v>253</v>
      </c>
      <c r="F136" s="14"/>
      <c r="G136" s="14" t="s">
        <v>252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21" t="s">
        <v>248</v>
      </c>
      <c r="S136" s="1"/>
      <c r="T136" s="5"/>
      <c r="U136" s="5" t="s">
        <v>246</v>
      </c>
      <c r="V136" s="5"/>
      <c r="W136" s="5"/>
      <c r="X136" s="1"/>
      <c r="Y136" s="1"/>
      <c r="Z136" s="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2.75">
      <c r="A137" s="1"/>
      <c r="B137" s="12" t="s">
        <v>1</v>
      </c>
      <c r="C137" s="12" t="s">
        <v>1</v>
      </c>
      <c r="D137" s="12"/>
      <c r="E137" s="12" t="s">
        <v>1</v>
      </c>
      <c r="F137" s="12" t="s">
        <v>12</v>
      </c>
      <c r="G137" s="12" t="s">
        <v>13</v>
      </c>
      <c r="H137" s="12" t="s">
        <v>14</v>
      </c>
      <c r="I137" s="12" t="s">
        <v>15</v>
      </c>
      <c r="J137" s="12" t="s">
        <v>16</v>
      </c>
      <c r="K137" s="12" t="s">
        <v>17</v>
      </c>
      <c r="L137" s="12" t="s">
        <v>18</v>
      </c>
      <c r="M137" s="12" t="s">
        <v>19</v>
      </c>
      <c r="N137" s="12" t="s">
        <v>20</v>
      </c>
      <c r="O137" s="12" t="s">
        <v>21</v>
      </c>
      <c r="P137" s="12" t="s">
        <v>22</v>
      </c>
      <c r="Q137" s="12" t="s">
        <v>23</v>
      </c>
      <c r="R137" s="12"/>
      <c r="S137" s="1"/>
      <c r="T137" s="5" t="s">
        <v>133</v>
      </c>
      <c r="U137" s="5" t="s">
        <v>134</v>
      </c>
      <c r="V137" s="5" t="s">
        <v>135</v>
      </c>
      <c r="W137" s="5" t="s">
        <v>136</v>
      </c>
      <c r="X137" s="1"/>
      <c r="Y137" s="1"/>
      <c r="Z137" s="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2.75">
      <c r="A138" s="1"/>
      <c r="B138" s="5">
        <v>1</v>
      </c>
      <c r="C138" s="5" t="s">
        <v>137</v>
      </c>
      <c r="D138" s="1"/>
      <c r="E138" s="5" t="s">
        <v>138</v>
      </c>
      <c r="F138" s="5">
        <v>30000</v>
      </c>
      <c r="G138" s="5">
        <v>30000</v>
      </c>
      <c r="H138" s="5">
        <v>30000</v>
      </c>
      <c r="I138" s="5">
        <v>30000</v>
      </c>
      <c r="J138" s="5">
        <v>30000</v>
      </c>
      <c r="K138" s="5">
        <v>30000</v>
      </c>
      <c r="L138" s="5">
        <v>30000</v>
      </c>
      <c r="M138" s="5">
        <v>30000</v>
      </c>
      <c r="N138" s="5">
        <v>30000</v>
      </c>
      <c r="O138" s="5">
        <v>30000</v>
      </c>
      <c r="P138" s="5">
        <v>30000</v>
      </c>
      <c r="Q138" s="5">
        <v>30000</v>
      </c>
      <c r="R138" s="5">
        <f aca="true" t="shared" si="8" ref="R138:R157">SUM(F138:Q138)</f>
        <v>360000</v>
      </c>
      <c r="S138" s="1"/>
      <c r="T138" s="5">
        <f aca="true" t="shared" si="9" ref="T138:T157">SUM(F138:H138)</f>
        <v>90000</v>
      </c>
      <c r="U138" s="5">
        <f aca="true" t="shared" si="10" ref="U138:U157">SUM(I138:K138)</f>
        <v>90000</v>
      </c>
      <c r="V138" s="5">
        <f aca="true" t="shared" si="11" ref="V138:V157">SUM(L138:N138)</f>
        <v>90000</v>
      </c>
      <c r="W138" s="5">
        <f aca="true" t="shared" si="12" ref="W138:W157">SUM(O138:Q138)</f>
        <v>90000</v>
      </c>
      <c r="X138" s="1"/>
      <c r="Y138" s="1"/>
      <c r="Z138" s="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2.75">
      <c r="A139" s="1"/>
      <c r="B139" s="5">
        <v>2</v>
      </c>
      <c r="C139" s="5" t="s">
        <v>139</v>
      </c>
      <c r="D139" s="1"/>
      <c r="E139" s="5" t="s">
        <v>138</v>
      </c>
      <c r="F139" s="5">
        <v>10000</v>
      </c>
      <c r="G139" s="5">
        <v>10000</v>
      </c>
      <c r="H139" s="5">
        <v>10000</v>
      </c>
      <c r="I139" s="5">
        <v>10000</v>
      </c>
      <c r="J139" s="5">
        <v>10000</v>
      </c>
      <c r="K139" s="5">
        <v>10000</v>
      </c>
      <c r="L139" s="5">
        <v>10000</v>
      </c>
      <c r="M139" s="5">
        <v>10000</v>
      </c>
      <c r="N139" s="5">
        <v>10000</v>
      </c>
      <c r="O139" s="5">
        <v>10000</v>
      </c>
      <c r="P139" s="5">
        <v>10000</v>
      </c>
      <c r="Q139" s="5">
        <v>10000</v>
      </c>
      <c r="R139" s="5">
        <f t="shared" si="8"/>
        <v>120000</v>
      </c>
      <c r="S139" s="1"/>
      <c r="T139" s="5">
        <f t="shared" si="9"/>
        <v>30000</v>
      </c>
      <c r="U139" s="5">
        <f t="shared" si="10"/>
        <v>30000</v>
      </c>
      <c r="V139" s="5">
        <f t="shared" si="11"/>
        <v>30000</v>
      </c>
      <c r="W139" s="5">
        <f t="shared" si="12"/>
        <v>30000</v>
      </c>
      <c r="X139" s="1"/>
      <c r="Y139" s="1"/>
      <c r="Z139" s="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2.75">
      <c r="A140" s="1"/>
      <c r="B140" s="5">
        <v>3</v>
      </c>
      <c r="C140" s="5" t="s">
        <v>140</v>
      </c>
      <c r="D140" s="1"/>
      <c r="E140" s="5" t="s">
        <v>138</v>
      </c>
      <c r="F140" s="5">
        <v>150000</v>
      </c>
      <c r="G140" s="5">
        <v>150000</v>
      </c>
      <c r="H140" s="5">
        <v>150000</v>
      </c>
      <c r="I140" s="5">
        <v>150000</v>
      </c>
      <c r="J140" s="5">
        <v>150000</v>
      </c>
      <c r="K140" s="5">
        <v>150000</v>
      </c>
      <c r="L140" s="5">
        <v>150000</v>
      </c>
      <c r="M140" s="5">
        <v>150000</v>
      </c>
      <c r="N140" s="5">
        <v>150000</v>
      </c>
      <c r="O140" s="5">
        <v>150000</v>
      </c>
      <c r="P140" s="5">
        <v>150000</v>
      </c>
      <c r="Q140" s="5">
        <v>150000</v>
      </c>
      <c r="R140" s="5">
        <f t="shared" si="8"/>
        <v>1800000</v>
      </c>
      <c r="S140" s="1"/>
      <c r="T140" s="5">
        <f t="shared" si="9"/>
        <v>450000</v>
      </c>
      <c r="U140" s="5">
        <f t="shared" si="10"/>
        <v>450000</v>
      </c>
      <c r="V140" s="5">
        <f t="shared" si="11"/>
        <v>450000</v>
      </c>
      <c r="W140" s="5">
        <f t="shared" si="12"/>
        <v>450000</v>
      </c>
      <c r="X140" s="1"/>
      <c r="Y140" s="1"/>
      <c r="Z140" s="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2.75">
      <c r="A141" s="1"/>
      <c r="B141" s="5">
        <v>4</v>
      </c>
      <c r="C141" s="5" t="s">
        <v>141</v>
      </c>
      <c r="D141" s="1"/>
      <c r="E141" s="5" t="s">
        <v>138</v>
      </c>
      <c r="F141" s="5">
        <v>12000</v>
      </c>
      <c r="G141" s="5">
        <v>12000</v>
      </c>
      <c r="H141" s="5">
        <v>12000</v>
      </c>
      <c r="I141" s="5">
        <v>12000</v>
      </c>
      <c r="J141" s="5">
        <v>12000</v>
      </c>
      <c r="K141" s="5">
        <v>12000</v>
      </c>
      <c r="L141" s="5">
        <v>12000</v>
      </c>
      <c r="M141" s="5">
        <v>12000</v>
      </c>
      <c r="N141" s="5">
        <v>12000</v>
      </c>
      <c r="O141" s="5">
        <v>12000</v>
      </c>
      <c r="P141" s="5">
        <v>12000</v>
      </c>
      <c r="Q141" s="5">
        <v>12000</v>
      </c>
      <c r="R141" s="5">
        <f t="shared" si="8"/>
        <v>144000</v>
      </c>
      <c r="S141" s="1"/>
      <c r="T141" s="5">
        <f t="shared" si="9"/>
        <v>36000</v>
      </c>
      <c r="U141" s="5">
        <f t="shared" si="10"/>
        <v>36000</v>
      </c>
      <c r="V141" s="5">
        <f t="shared" si="11"/>
        <v>36000</v>
      </c>
      <c r="W141" s="5">
        <f t="shared" si="12"/>
        <v>36000</v>
      </c>
      <c r="X141" s="1"/>
      <c r="Y141" s="1"/>
      <c r="Z141" s="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2.75">
      <c r="A142" s="1"/>
      <c r="B142" s="5">
        <v>5</v>
      </c>
      <c r="C142" s="5" t="s">
        <v>142</v>
      </c>
      <c r="D142" s="1"/>
      <c r="E142" s="5" t="s">
        <v>138</v>
      </c>
      <c r="F142" s="5">
        <v>25000</v>
      </c>
      <c r="G142" s="5">
        <v>25000</v>
      </c>
      <c r="H142" s="5">
        <v>25000</v>
      </c>
      <c r="I142" s="5">
        <v>25000</v>
      </c>
      <c r="J142" s="5">
        <v>25000</v>
      </c>
      <c r="K142" s="5">
        <v>25000</v>
      </c>
      <c r="L142" s="5">
        <v>25000</v>
      </c>
      <c r="M142" s="5">
        <v>25000</v>
      </c>
      <c r="N142" s="5">
        <v>25000</v>
      </c>
      <c r="O142" s="5">
        <v>25000</v>
      </c>
      <c r="P142" s="5">
        <v>25000</v>
      </c>
      <c r="Q142" s="5">
        <v>25000</v>
      </c>
      <c r="R142" s="5">
        <f t="shared" si="8"/>
        <v>300000</v>
      </c>
      <c r="S142" s="1"/>
      <c r="T142" s="5">
        <f t="shared" si="9"/>
        <v>75000</v>
      </c>
      <c r="U142" s="5">
        <f t="shared" si="10"/>
        <v>75000</v>
      </c>
      <c r="V142" s="5">
        <f t="shared" si="11"/>
        <v>75000</v>
      </c>
      <c r="W142" s="5">
        <f t="shared" si="12"/>
        <v>75000</v>
      </c>
      <c r="X142" s="1"/>
      <c r="Y142" s="1"/>
      <c r="Z142" s="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2.75">
      <c r="A143" s="1"/>
      <c r="B143" s="5">
        <v>6</v>
      </c>
      <c r="C143" s="5" t="s">
        <v>143</v>
      </c>
      <c r="D143" s="1"/>
      <c r="E143" s="5" t="s">
        <v>138</v>
      </c>
      <c r="F143" s="5">
        <v>10000</v>
      </c>
      <c r="G143" s="5">
        <v>10000</v>
      </c>
      <c r="H143" s="5">
        <v>10000</v>
      </c>
      <c r="I143" s="5">
        <v>10000</v>
      </c>
      <c r="J143" s="5">
        <v>10000</v>
      </c>
      <c r="K143" s="5">
        <v>10000</v>
      </c>
      <c r="L143" s="5">
        <v>10000</v>
      </c>
      <c r="M143" s="5">
        <v>10000</v>
      </c>
      <c r="N143" s="5">
        <v>10000</v>
      </c>
      <c r="O143" s="5">
        <v>10000</v>
      </c>
      <c r="P143" s="5">
        <v>10000</v>
      </c>
      <c r="Q143" s="5">
        <v>10000</v>
      </c>
      <c r="R143" s="5">
        <f t="shared" si="8"/>
        <v>120000</v>
      </c>
      <c r="S143" s="1"/>
      <c r="T143" s="5">
        <f t="shared" si="9"/>
        <v>30000</v>
      </c>
      <c r="U143" s="5">
        <f t="shared" si="10"/>
        <v>30000</v>
      </c>
      <c r="V143" s="5">
        <f t="shared" si="11"/>
        <v>30000</v>
      </c>
      <c r="W143" s="5">
        <f t="shared" si="12"/>
        <v>30000</v>
      </c>
      <c r="X143" s="1"/>
      <c r="Y143" s="1"/>
      <c r="Z143" s="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2.75">
      <c r="A144" s="1"/>
      <c r="B144" s="5">
        <v>7</v>
      </c>
      <c r="C144" s="5" t="s">
        <v>144</v>
      </c>
      <c r="D144" s="1"/>
      <c r="E144" s="5" t="s">
        <v>138</v>
      </c>
      <c r="F144" s="5">
        <v>25000</v>
      </c>
      <c r="G144" s="5">
        <v>25000</v>
      </c>
      <c r="H144" s="5">
        <v>25000</v>
      </c>
      <c r="I144" s="5">
        <v>25000</v>
      </c>
      <c r="J144" s="5">
        <v>25000</v>
      </c>
      <c r="K144" s="5">
        <v>25000</v>
      </c>
      <c r="L144" s="5">
        <v>25000</v>
      </c>
      <c r="M144" s="5">
        <v>25000</v>
      </c>
      <c r="N144" s="5">
        <v>25000</v>
      </c>
      <c r="O144" s="5">
        <v>25000</v>
      </c>
      <c r="P144" s="5">
        <v>25000</v>
      </c>
      <c r="Q144" s="5">
        <v>25000</v>
      </c>
      <c r="R144" s="5">
        <f t="shared" si="8"/>
        <v>300000</v>
      </c>
      <c r="S144" s="1"/>
      <c r="T144" s="5">
        <f t="shared" si="9"/>
        <v>75000</v>
      </c>
      <c r="U144" s="5">
        <f t="shared" si="10"/>
        <v>75000</v>
      </c>
      <c r="V144" s="5">
        <f t="shared" si="11"/>
        <v>75000</v>
      </c>
      <c r="W144" s="5">
        <f t="shared" si="12"/>
        <v>75000</v>
      </c>
      <c r="X144" s="1"/>
      <c r="Y144" s="1"/>
      <c r="Z144" s="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2.75">
      <c r="A145" s="1"/>
      <c r="B145" s="5">
        <v>8</v>
      </c>
      <c r="C145" s="5" t="s">
        <v>145</v>
      </c>
      <c r="D145" s="1"/>
      <c r="E145" s="5" t="s">
        <v>138</v>
      </c>
      <c r="F145" s="5">
        <v>5000</v>
      </c>
      <c r="G145" s="5">
        <v>5000</v>
      </c>
      <c r="H145" s="5">
        <v>5000</v>
      </c>
      <c r="I145" s="5">
        <v>5000</v>
      </c>
      <c r="J145" s="5">
        <v>5000</v>
      </c>
      <c r="K145" s="5">
        <v>5000</v>
      </c>
      <c r="L145" s="5">
        <v>5000</v>
      </c>
      <c r="M145" s="5">
        <v>5000</v>
      </c>
      <c r="N145" s="5">
        <v>5000</v>
      </c>
      <c r="O145" s="5">
        <v>5000</v>
      </c>
      <c r="P145" s="5">
        <v>5000</v>
      </c>
      <c r="Q145" s="5">
        <v>5000</v>
      </c>
      <c r="R145" s="5">
        <f t="shared" si="8"/>
        <v>60000</v>
      </c>
      <c r="S145" s="1"/>
      <c r="T145" s="5">
        <f t="shared" si="9"/>
        <v>15000</v>
      </c>
      <c r="U145" s="5">
        <f t="shared" si="10"/>
        <v>15000</v>
      </c>
      <c r="V145" s="5">
        <f t="shared" si="11"/>
        <v>15000</v>
      </c>
      <c r="W145" s="5">
        <f t="shared" si="12"/>
        <v>15000</v>
      </c>
      <c r="X145" s="1"/>
      <c r="Y145" s="1"/>
      <c r="Z145" s="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2.75">
      <c r="A146" s="1"/>
      <c r="B146" s="5">
        <v>9</v>
      </c>
      <c r="C146" s="5" t="s">
        <v>146</v>
      </c>
      <c r="D146" s="1"/>
      <c r="E146" s="5" t="s">
        <v>138</v>
      </c>
      <c r="F146" s="5">
        <v>10000</v>
      </c>
      <c r="G146" s="5">
        <v>10000</v>
      </c>
      <c r="H146" s="5">
        <v>10000</v>
      </c>
      <c r="I146" s="5">
        <v>10000</v>
      </c>
      <c r="J146" s="5">
        <v>10000</v>
      </c>
      <c r="K146" s="5">
        <v>10000</v>
      </c>
      <c r="L146" s="5">
        <v>10000</v>
      </c>
      <c r="M146" s="5">
        <v>10000</v>
      </c>
      <c r="N146" s="5">
        <v>10000</v>
      </c>
      <c r="O146" s="5">
        <v>10000</v>
      </c>
      <c r="P146" s="5">
        <v>10000</v>
      </c>
      <c r="Q146" s="5">
        <v>10000</v>
      </c>
      <c r="R146" s="5">
        <f t="shared" si="8"/>
        <v>120000</v>
      </c>
      <c r="S146" s="1"/>
      <c r="T146" s="5">
        <f t="shared" si="9"/>
        <v>30000</v>
      </c>
      <c r="U146" s="5">
        <f t="shared" si="10"/>
        <v>30000</v>
      </c>
      <c r="V146" s="5">
        <f t="shared" si="11"/>
        <v>30000</v>
      </c>
      <c r="W146" s="5">
        <f t="shared" si="12"/>
        <v>30000</v>
      </c>
      <c r="X146" s="1"/>
      <c r="Y146" s="1"/>
      <c r="Z146" s="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2.75">
      <c r="A147" s="1"/>
      <c r="B147" s="5">
        <v>10</v>
      </c>
      <c r="C147" s="5" t="s">
        <v>147</v>
      </c>
      <c r="D147" s="1"/>
      <c r="E147" s="5" t="s">
        <v>138</v>
      </c>
      <c r="F147" s="5">
        <v>5000</v>
      </c>
      <c r="G147" s="5">
        <v>5000</v>
      </c>
      <c r="H147" s="5">
        <v>5000</v>
      </c>
      <c r="I147" s="5">
        <v>5000</v>
      </c>
      <c r="J147" s="5">
        <v>5000</v>
      </c>
      <c r="K147" s="5">
        <v>5000</v>
      </c>
      <c r="L147" s="5">
        <v>5000</v>
      </c>
      <c r="M147" s="5">
        <v>5000</v>
      </c>
      <c r="N147" s="5">
        <v>5000</v>
      </c>
      <c r="O147" s="5">
        <v>5000</v>
      </c>
      <c r="P147" s="5">
        <v>5000</v>
      </c>
      <c r="Q147" s="5">
        <v>5000</v>
      </c>
      <c r="R147" s="5">
        <f t="shared" si="8"/>
        <v>60000</v>
      </c>
      <c r="S147" s="1"/>
      <c r="T147" s="5">
        <f t="shared" si="9"/>
        <v>15000</v>
      </c>
      <c r="U147" s="5">
        <f t="shared" si="10"/>
        <v>15000</v>
      </c>
      <c r="V147" s="5">
        <f t="shared" si="11"/>
        <v>15000</v>
      </c>
      <c r="W147" s="5">
        <f t="shared" si="12"/>
        <v>15000</v>
      </c>
      <c r="X147" s="1"/>
      <c r="Y147" s="1"/>
      <c r="Z147" s="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2.75">
      <c r="A148" s="1"/>
      <c r="B148" s="5">
        <v>11</v>
      </c>
      <c r="C148" s="5" t="s">
        <v>148</v>
      </c>
      <c r="D148" s="1"/>
      <c r="E148" s="5" t="s">
        <v>138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f t="shared" si="8"/>
        <v>0</v>
      </c>
      <c r="S148" s="1"/>
      <c r="T148" s="5">
        <f t="shared" si="9"/>
        <v>0</v>
      </c>
      <c r="U148" s="5">
        <f t="shared" si="10"/>
        <v>0</v>
      </c>
      <c r="V148" s="5">
        <f t="shared" si="11"/>
        <v>0</v>
      </c>
      <c r="W148" s="5">
        <f t="shared" si="12"/>
        <v>0</v>
      </c>
      <c r="X148" s="1"/>
      <c r="Y148" s="1"/>
      <c r="Z148" s="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2.75">
      <c r="A149" s="1"/>
      <c r="B149" s="5">
        <v>12</v>
      </c>
      <c r="C149" s="5" t="s">
        <v>149</v>
      </c>
      <c r="D149" s="1"/>
      <c r="E149" s="5" t="s">
        <v>138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f t="shared" si="8"/>
        <v>0</v>
      </c>
      <c r="S149" s="1"/>
      <c r="T149" s="5">
        <f t="shared" si="9"/>
        <v>0</v>
      </c>
      <c r="U149" s="5">
        <f t="shared" si="10"/>
        <v>0</v>
      </c>
      <c r="V149" s="5">
        <f t="shared" si="11"/>
        <v>0</v>
      </c>
      <c r="W149" s="5">
        <f t="shared" si="12"/>
        <v>0</v>
      </c>
      <c r="X149" s="1"/>
      <c r="Y149" s="1"/>
      <c r="Z149" s="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2.75">
      <c r="A150" s="1"/>
      <c r="B150" s="5">
        <v>13</v>
      </c>
      <c r="C150" s="5" t="s">
        <v>150</v>
      </c>
      <c r="D150" s="1"/>
      <c r="E150" s="5" t="s">
        <v>138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f t="shared" si="8"/>
        <v>0</v>
      </c>
      <c r="S150" s="1"/>
      <c r="T150" s="5">
        <f t="shared" si="9"/>
        <v>0</v>
      </c>
      <c r="U150" s="5">
        <f t="shared" si="10"/>
        <v>0</v>
      </c>
      <c r="V150" s="5">
        <f t="shared" si="11"/>
        <v>0</v>
      </c>
      <c r="W150" s="5">
        <f t="shared" si="12"/>
        <v>0</v>
      </c>
      <c r="X150" s="1"/>
      <c r="Y150" s="1"/>
      <c r="Z150" s="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2.75">
      <c r="A151" s="1"/>
      <c r="B151" s="5">
        <v>14</v>
      </c>
      <c r="C151" s="5" t="s">
        <v>151</v>
      </c>
      <c r="D151" s="1"/>
      <c r="E151" s="5" t="s">
        <v>138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f t="shared" si="8"/>
        <v>0</v>
      </c>
      <c r="S151" s="1"/>
      <c r="T151" s="5">
        <f t="shared" si="9"/>
        <v>0</v>
      </c>
      <c r="U151" s="5">
        <f t="shared" si="10"/>
        <v>0</v>
      </c>
      <c r="V151" s="5">
        <f t="shared" si="11"/>
        <v>0</v>
      </c>
      <c r="W151" s="5">
        <f t="shared" si="12"/>
        <v>0</v>
      </c>
      <c r="X151" s="1"/>
      <c r="Y151" s="1"/>
      <c r="Z151" s="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2.75">
      <c r="A152" s="1"/>
      <c r="B152" s="5">
        <v>15</v>
      </c>
      <c r="C152" s="5" t="s">
        <v>152</v>
      </c>
      <c r="D152" s="1"/>
      <c r="E152" s="5" t="s">
        <v>138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f t="shared" si="8"/>
        <v>0</v>
      </c>
      <c r="S152" s="1"/>
      <c r="T152" s="5">
        <f t="shared" si="9"/>
        <v>0</v>
      </c>
      <c r="U152" s="5">
        <f t="shared" si="10"/>
        <v>0</v>
      </c>
      <c r="V152" s="5">
        <f t="shared" si="11"/>
        <v>0</v>
      </c>
      <c r="W152" s="5">
        <f t="shared" si="12"/>
        <v>0</v>
      </c>
      <c r="X152" s="1"/>
      <c r="Y152" s="1"/>
      <c r="Z152" s="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2.75">
      <c r="A153" s="1"/>
      <c r="B153" s="5">
        <v>16</v>
      </c>
      <c r="C153" s="5" t="s">
        <v>153</v>
      </c>
      <c r="D153" s="1"/>
      <c r="E153" s="5" t="s">
        <v>154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f t="shared" si="8"/>
        <v>0</v>
      </c>
      <c r="S153" s="1"/>
      <c r="T153" s="5">
        <f t="shared" si="9"/>
        <v>0</v>
      </c>
      <c r="U153" s="5">
        <f t="shared" si="10"/>
        <v>0</v>
      </c>
      <c r="V153" s="5">
        <f t="shared" si="11"/>
        <v>0</v>
      </c>
      <c r="W153" s="5">
        <f t="shared" si="12"/>
        <v>0</v>
      </c>
      <c r="X153" s="1"/>
      <c r="Y153" s="1"/>
      <c r="Z153" s="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2.75">
      <c r="A154" s="1"/>
      <c r="B154" s="5">
        <v>17</v>
      </c>
      <c r="C154" s="5" t="s">
        <v>155</v>
      </c>
      <c r="D154" s="1"/>
      <c r="E154" s="5" t="s">
        <v>156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f t="shared" si="8"/>
        <v>0</v>
      </c>
      <c r="S154" s="1"/>
      <c r="T154" s="5">
        <f t="shared" si="9"/>
        <v>0</v>
      </c>
      <c r="U154" s="5">
        <f t="shared" si="10"/>
        <v>0</v>
      </c>
      <c r="V154" s="5">
        <f t="shared" si="11"/>
        <v>0</v>
      </c>
      <c r="W154" s="5">
        <f t="shared" si="12"/>
        <v>0</v>
      </c>
      <c r="X154" s="1"/>
      <c r="Y154" s="1"/>
      <c r="Z154" s="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2.75">
      <c r="A155" s="1"/>
      <c r="B155" s="5">
        <v>18</v>
      </c>
      <c r="C155" s="5" t="s">
        <v>157</v>
      </c>
      <c r="D155" s="1"/>
      <c r="E155" s="5" t="s">
        <v>138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f t="shared" si="8"/>
        <v>0</v>
      </c>
      <c r="S155" s="1"/>
      <c r="T155" s="5">
        <f t="shared" si="9"/>
        <v>0</v>
      </c>
      <c r="U155" s="5">
        <f t="shared" si="10"/>
        <v>0</v>
      </c>
      <c r="V155" s="5">
        <f t="shared" si="11"/>
        <v>0</v>
      </c>
      <c r="W155" s="5">
        <f t="shared" si="12"/>
        <v>0</v>
      </c>
      <c r="X155" s="1"/>
      <c r="Y155" s="1"/>
      <c r="Z155" s="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2.75">
      <c r="A156" s="1"/>
      <c r="B156" s="5">
        <v>19</v>
      </c>
      <c r="C156" s="5" t="s">
        <v>158</v>
      </c>
      <c r="D156" s="1"/>
      <c r="E156" s="5" t="s">
        <v>154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f t="shared" si="8"/>
        <v>0</v>
      </c>
      <c r="S156" s="1"/>
      <c r="T156" s="5">
        <f t="shared" si="9"/>
        <v>0</v>
      </c>
      <c r="U156" s="5">
        <f t="shared" si="10"/>
        <v>0</v>
      </c>
      <c r="V156" s="5">
        <f t="shared" si="11"/>
        <v>0</v>
      </c>
      <c r="W156" s="5">
        <f t="shared" si="12"/>
        <v>0</v>
      </c>
      <c r="X156" s="1"/>
      <c r="Y156" s="1"/>
      <c r="Z156" s="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2.75">
      <c r="A157" s="1"/>
      <c r="B157" s="12">
        <v>20</v>
      </c>
      <c r="C157" s="12" t="s">
        <v>159</v>
      </c>
      <c r="D157" s="12"/>
      <c r="E157" s="12" t="s">
        <v>154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f t="shared" si="8"/>
        <v>0</v>
      </c>
      <c r="S157" s="1"/>
      <c r="T157" s="5">
        <f t="shared" si="9"/>
        <v>0</v>
      </c>
      <c r="U157" s="5">
        <f t="shared" si="10"/>
        <v>0</v>
      </c>
      <c r="V157" s="5">
        <f t="shared" si="11"/>
        <v>0</v>
      </c>
      <c r="W157" s="5">
        <f t="shared" si="12"/>
        <v>0</v>
      </c>
      <c r="X157" s="1"/>
      <c r="Y157" s="1"/>
      <c r="Z157" s="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2.75">
      <c r="A158" s="1"/>
      <c r="B158" s="1"/>
      <c r="C158" s="1"/>
      <c r="D158" s="1"/>
      <c r="E158" s="1"/>
      <c r="F158" s="1">
        <f aca="true" t="shared" si="13" ref="F158:R158">SUM(F138:F157)</f>
        <v>282000</v>
      </c>
      <c r="G158" s="1">
        <f t="shared" si="13"/>
        <v>282000</v>
      </c>
      <c r="H158" s="1">
        <f t="shared" si="13"/>
        <v>282000</v>
      </c>
      <c r="I158" s="1">
        <f t="shared" si="13"/>
        <v>282000</v>
      </c>
      <c r="J158" s="1">
        <f t="shared" si="13"/>
        <v>282000</v>
      </c>
      <c r="K158" s="1">
        <f t="shared" si="13"/>
        <v>282000</v>
      </c>
      <c r="L158" s="1">
        <f t="shared" si="13"/>
        <v>282000</v>
      </c>
      <c r="M158" s="1">
        <f t="shared" si="13"/>
        <v>282000</v>
      </c>
      <c r="N158" s="1">
        <f t="shared" si="13"/>
        <v>282000</v>
      </c>
      <c r="O158" s="1">
        <f t="shared" si="13"/>
        <v>282000</v>
      </c>
      <c r="P158" s="1">
        <f t="shared" si="13"/>
        <v>282000</v>
      </c>
      <c r="Q158" s="1">
        <f t="shared" si="13"/>
        <v>282000</v>
      </c>
      <c r="R158" s="1">
        <f t="shared" si="13"/>
        <v>3384000</v>
      </c>
      <c r="S158" s="1"/>
      <c r="T158" s="1">
        <f>SUM(T138:T157)</f>
        <v>846000</v>
      </c>
      <c r="U158" s="1">
        <f>SUM(U138:U157)</f>
        <v>846000</v>
      </c>
      <c r="V158" s="1">
        <f>SUM(V138:V157)</f>
        <v>846000</v>
      </c>
      <c r="W158" s="1">
        <f>SUM(W138:W157)</f>
        <v>846000</v>
      </c>
      <c r="X158" s="1"/>
      <c r="Y158" s="1"/>
      <c r="Z158" s="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2.75">
      <c r="A159" s="3">
        <v>1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2.75">
      <c r="A160" s="1"/>
      <c r="B160" s="3" t="s">
        <v>160</v>
      </c>
      <c r="C160" s="3" t="s">
        <v>394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2.75">
      <c r="A161" s="1"/>
      <c r="B161" s="1"/>
      <c r="C161" s="1"/>
      <c r="D161" s="1"/>
      <c r="E161" s="1"/>
      <c r="F161" s="1" t="str">
        <f>F135</f>
        <v> - quantity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 t="str">
        <f>F161</f>
        <v> - quantity</v>
      </c>
      <c r="U161" s="1"/>
      <c r="V161" s="1"/>
      <c r="W161" s="1"/>
      <c r="X161" s="1"/>
      <c r="Y161" s="1"/>
      <c r="Z161" s="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2.75">
      <c r="A162" s="1"/>
      <c r="B162" s="8" t="s">
        <v>255</v>
      </c>
      <c r="C162" s="8" t="s">
        <v>256</v>
      </c>
      <c r="D162" s="8"/>
      <c r="E162" s="8" t="str">
        <f aca="true" t="shared" si="14" ref="E162:E183">E136</f>
        <v>  Units</v>
      </c>
      <c r="F162" s="14" t="s">
        <v>1</v>
      </c>
      <c r="G162" s="14" t="str">
        <f>G136</f>
        <v>  By month</v>
      </c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8" t="str">
        <f>+R136</f>
        <v>    Total</v>
      </c>
      <c r="S162" s="1"/>
      <c r="T162" s="5"/>
      <c r="U162" s="5" t="s">
        <v>246</v>
      </c>
      <c r="V162" s="5"/>
      <c r="W162" s="5"/>
      <c r="X162" s="1"/>
      <c r="Y162" s="1"/>
      <c r="Z162" s="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2.75">
      <c r="A163" s="1"/>
      <c r="B163" s="12" t="s">
        <v>1</v>
      </c>
      <c r="C163" s="12" t="s">
        <v>1</v>
      </c>
      <c r="D163" s="12"/>
      <c r="E163" s="12" t="str">
        <f t="shared" si="14"/>
        <v> </v>
      </c>
      <c r="F163" s="12" t="str">
        <f aca="true" t="shared" si="15" ref="F163:Q163">D11</f>
        <v>        1</v>
      </c>
      <c r="G163" s="12" t="str">
        <f t="shared" si="15"/>
        <v>        2</v>
      </c>
      <c r="H163" s="12" t="str">
        <f t="shared" si="15"/>
        <v>        3</v>
      </c>
      <c r="I163" s="12" t="str">
        <f t="shared" si="15"/>
        <v>        4</v>
      </c>
      <c r="J163" s="12" t="str">
        <f t="shared" si="15"/>
        <v>        5</v>
      </c>
      <c r="K163" s="12" t="str">
        <f t="shared" si="15"/>
        <v>        6</v>
      </c>
      <c r="L163" s="12" t="str">
        <f t="shared" si="15"/>
        <v>        7</v>
      </c>
      <c r="M163" s="12" t="str">
        <f t="shared" si="15"/>
        <v>        8</v>
      </c>
      <c r="N163" s="12" t="str">
        <f t="shared" si="15"/>
        <v>        9</v>
      </c>
      <c r="O163" s="12" t="str">
        <f t="shared" si="15"/>
        <v>        10</v>
      </c>
      <c r="P163" s="12" t="str">
        <f t="shared" si="15"/>
        <v>        11</v>
      </c>
      <c r="Q163" s="12" t="str">
        <f t="shared" si="15"/>
        <v>        12</v>
      </c>
      <c r="R163" s="12" t="s">
        <v>1</v>
      </c>
      <c r="S163" s="1"/>
      <c r="T163" s="5" t="s">
        <v>133</v>
      </c>
      <c r="U163" s="5" t="s">
        <v>134</v>
      </c>
      <c r="V163" s="5" t="s">
        <v>135</v>
      </c>
      <c r="W163" s="5" t="s">
        <v>136</v>
      </c>
      <c r="X163" s="1"/>
      <c r="Y163" s="1"/>
      <c r="Z163" s="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2.75">
      <c r="A164" s="1"/>
      <c r="B164" s="5">
        <v>1</v>
      </c>
      <c r="C164" s="1" t="str">
        <f>C138</f>
        <v>Output 1</v>
      </c>
      <c r="D164" s="1"/>
      <c r="E164" s="5" t="str">
        <f t="shared" si="14"/>
        <v> m2</v>
      </c>
      <c r="F164" s="5">
        <v>27000</v>
      </c>
      <c r="G164" s="5">
        <v>25000</v>
      </c>
      <c r="H164" s="5">
        <v>23000</v>
      </c>
      <c r="I164" s="5">
        <v>20000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f aca="true" t="shared" si="16" ref="R164:R203">SUM(F164:Q164)</f>
        <v>95000</v>
      </c>
      <c r="S164" s="1"/>
      <c r="T164" s="5">
        <f aca="true" t="shared" si="17" ref="T164:T203">SUM(F164:H164)</f>
        <v>75000</v>
      </c>
      <c r="U164" s="5">
        <f aca="true" t="shared" si="18" ref="U164:U203">SUM(I164:K164)</f>
        <v>20000</v>
      </c>
      <c r="V164" s="5">
        <f aca="true" t="shared" si="19" ref="V164:V203">SUM(L164:N164)</f>
        <v>0</v>
      </c>
      <c r="W164" s="5">
        <f aca="true" t="shared" si="20" ref="W164:W203">SUM(O164:Q164)</f>
        <v>0</v>
      </c>
      <c r="X164" s="1"/>
      <c r="Y164" s="1"/>
      <c r="Z164" s="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2.75">
      <c r="A165" s="1"/>
      <c r="B165" s="5">
        <v>2</v>
      </c>
      <c r="C165" s="1" t="str">
        <f>C139</f>
        <v>Output 2</v>
      </c>
      <c r="D165" s="1"/>
      <c r="E165" s="5" t="str">
        <f t="shared" si="14"/>
        <v> m2</v>
      </c>
      <c r="F165" s="5">
        <v>8000</v>
      </c>
      <c r="G165" s="5">
        <v>8000</v>
      </c>
      <c r="H165" s="5">
        <v>8000</v>
      </c>
      <c r="I165" s="5">
        <v>6000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f t="shared" si="16"/>
        <v>30000</v>
      </c>
      <c r="S165" s="1"/>
      <c r="T165" s="5">
        <f t="shared" si="17"/>
        <v>24000</v>
      </c>
      <c r="U165" s="5">
        <f t="shared" si="18"/>
        <v>6000</v>
      </c>
      <c r="V165" s="5">
        <f t="shared" si="19"/>
        <v>0</v>
      </c>
      <c r="W165" s="5">
        <f t="shared" si="20"/>
        <v>0</v>
      </c>
      <c r="X165" s="1"/>
      <c r="Y165" s="1"/>
      <c r="Z165" s="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2.75">
      <c r="A166" s="1"/>
      <c r="B166" s="5">
        <v>3</v>
      </c>
      <c r="C166" s="1" t="str">
        <f>C140</f>
        <v>Output 3</v>
      </c>
      <c r="D166" s="1"/>
      <c r="E166" s="5" t="str">
        <f t="shared" si="14"/>
        <v> m2</v>
      </c>
      <c r="F166" s="5">
        <v>10500</v>
      </c>
      <c r="G166" s="5">
        <v>26400</v>
      </c>
      <c r="H166" s="5">
        <v>34600</v>
      </c>
      <c r="I166" s="5">
        <v>41150</v>
      </c>
      <c r="J166" s="5">
        <v>45950</v>
      </c>
      <c r="K166" s="5">
        <v>43700</v>
      </c>
      <c r="L166" s="5">
        <v>39150</v>
      </c>
      <c r="M166" s="5">
        <v>44450</v>
      </c>
      <c r="N166" s="5">
        <v>62750</v>
      </c>
      <c r="O166" s="5">
        <v>67950</v>
      </c>
      <c r="P166" s="5">
        <v>68900</v>
      </c>
      <c r="Q166" s="5">
        <v>47000</v>
      </c>
      <c r="R166" s="5">
        <f t="shared" si="16"/>
        <v>532500</v>
      </c>
      <c r="S166" s="1"/>
      <c r="T166" s="5">
        <f t="shared" si="17"/>
        <v>71500</v>
      </c>
      <c r="U166" s="5">
        <f t="shared" si="18"/>
        <v>130800</v>
      </c>
      <c r="V166" s="5">
        <f t="shared" si="19"/>
        <v>146350</v>
      </c>
      <c r="W166" s="5">
        <f t="shared" si="20"/>
        <v>183850</v>
      </c>
      <c r="X166" s="1"/>
      <c r="Y166" s="1"/>
      <c r="Z166" s="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2.75">
      <c r="A167" s="1"/>
      <c r="B167" s="5">
        <v>4</v>
      </c>
      <c r="C167" s="5" t="s">
        <v>276</v>
      </c>
      <c r="D167" s="1"/>
      <c r="E167" s="5" t="str">
        <f t="shared" si="14"/>
        <v> m2</v>
      </c>
      <c r="F167" s="5">
        <v>10500</v>
      </c>
      <c r="G167" s="5">
        <v>26400</v>
      </c>
      <c r="H167" s="5">
        <v>34600</v>
      </c>
      <c r="I167" s="5">
        <v>41150</v>
      </c>
      <c r="J167" s="5">
        <v>45950</v>
      </c>
      <c r="K167" s="5">
        <v>43700</v>
      </c>
      <c r="L167" s="5">
        <v>39150</v>
      </c>
      <c r="M167" s="5">
        <v>44450</v>
      </c>
      <c r="N167" s="5">
        <v>62750</v>
      </c>
      <c r="O167" s="5">
        <v>67950</v>
      </c>
      <c r="P167" s="5">
        <v>68900</v>
      </c>
      <c r="Q167" s="5">
        <v>47000</v>
      </c>
      <c r="R167" s="5">
        <f t="shared" si="16"/>
        <v>532500</v>
      </c>
      <c r="S167" s="1"/>
      <c r="T167" s="5">
        <f t="shared" si="17"/>
        <v>71500</v>
      </c>
      <c r="U167" s="5">
        <f t="shared" si="18"/>
        <v>130800</v>
      </c>
      <c r="V167" s="5">
        <f t="shared" si="19"/>
        <v>146350</v>
      </c>
      <c r="W167" s="5">
        <f t="shared" si="20"/>
        <v>183850</v>
      </c>
      <c r="X167" s="1"/>
      <c r="Y167" s="1"/>
      <c r="Z167" s="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2.75">
      <c r="A168" s="1"/>
      <c r="B168" s="5">
        <v>5</v>
      </c>
      <c r="C168" s="5" t="s">
        <v>141</v>
      </c>
      <c r="D168" s="1"/>
      <c r="E168" s="5" t="str">
        <f t="shared" si="14"/>
        <v> m2</v>
      </c>
      <c r="F168" s="5">
        <v>7500</v>
      </c>
      <c r="G168" s="5">
        <v>9000</v>
      </c>
      <c r="H168" s="5">
        <v>9700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f t="shared" si="16"/>
        <v>26200</v>
      </c>
      <c r="S168" s="1"/>
      <c r="T168" s="5">
        <f t="shared" si="17"/>
        <v>26200</v>
      </c>
      <c r="U168" s="5">
        <f t="shared" si="18"/>
        <v>0</v>
      </c>
      <c r="V168" s="5">
        <f t="shared" si="19"/>
        <v>0</v>
      </c>
      <c r="W168" s="5">
        <f t="shared" si="20"/>
        <v>0</v>
      </c>
      <c r="X168" s="1"/>
      <c r="Y168" s="1"/>
      <c r="Z168" s="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2.75">
      <c r="A169" s="1"/>
      <c r="B169" s="5">
        <v>6</v>
      </c>
      <c r="C169" s="5" t="s">
        <v>142</v>
      </c>
      <c r="D169" s="1"/>
      <c r="E169" s="5" t="str">
        <f t="shared" si="14"/>
        <v> m2</v>
      </c>
      <c r="F169" s="5">
        <v>950</v>
      </c>
      <c r="G169" s="5">
        <v>1200</v>
      </c>
      <c r="H169" s="5">
        <v>2000</v>
      </c>
      <c r="I169" s="5">
        <v>7200</v>
      </c>
      <c r="J169" s="5">
        <v>8150</v>
      </c>
      <c r="K169" s="5">
        <v>7950</v>
      </c>
      <c r="L169" s="5">
        <v>8100</v>
      </c>
      <c r="M169" s="5">
        <v>9200</v>
      </c>
      <c r="N169" s="5">
        <v>10050</v>
      </c>
      <c r="O169" s="5">
        <v>11100</v>
      </c>
      <c r="P169" s="5">
        <v>10900</v>
      </c>
      <c r="Q169" s="5">
        <v>9600</v>
      </c>
      <c r="R169" s="5">
        <f t="shared" si="16"/>
        <v>86400</v>
      </c>
      <c r="S169" s="1"/>
      <c r="T169" s="5">
        <f t="shared" si="17"/>
        <v>4150</v>
      </c>
      <c r="U169" s="5">
        <f t="shared" si="18"/>
        <v>23300</v>
      </c>
      <c r="V169" s="5">
        <f t="shared" si="19"/>
        <v>27350</v>
      </c>
      <c r="W169" s="5">
        <f t="shared" si="20"/>
        <v>31600</v>
      </c>
      <c r="X169" s="1"/>
      <c r="Y169" s="1"/>
      <c r="Z169" s="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2.75">
      <c r="A170" s="1"/>
      <c r="B170" s="5">
        <v>7</v>
      </c>
      <c r="C170" s="5" t="s">
        <v>277</v>
      </c>
      <c r="D170" s="1"/>
      <c r="E170" s="5" t="str">
        <f t="shared" si="14"/>
        <v> m2</v>
      </c>
      <c r="F170" s="5">
        <v>950</v>
      </c>
      <c r="G170" s="5">
        <v>1200</v>
      </c>
      <c r="H170" s="5">
        <v>2000</v>
      </c>
      <c r="I170" s="5">
        <v>7200</v>
      </c>
      <c r="J170" s="5">
        <v>8150</v>
      </c>
      <c r="K170" s="5">
        <v>7950</v>
      </c>
      <c r="L170" s="5">
        <v>8100</v>
      </c>
      <c r="M170" s="5">
        <v>9200</v>
      </c>
      <c r="N170" s="5">
        <v>10050</v>
      </c>
      <c r="O170" s="5">
        <v>11100</v>
      </c>
      <c r="P170" s="5">
        <v>10900</v>
      </c>
      <c r="Q170" s="5">
        <v>9600</v>
      </c>
      <c r="R170" s="5">
        <f t="shared" si="16"/>
        <v>86400</v>
      </c>
      <c r="S170" s="1"/>
      <c r="T170" s="5">
        <f t="shared" si="17"/>
        <v>4150</v>
      </c>
      <c r="U170" s="5">
        <f t="shared" si="18"/>
        <v>23300</v>
      </c>
      <c r="V170" s="5">
        <f t="shared" si="19"/>
        <v>27350</v>
      </c>
      <c r="W170" s="5">
        <f t="shared" si="20"/>
        <v>31600</v>
      </c>
      <c r="X170" s="1"/>
      <c r="Y170" s="1"/>
      <c r="Z170" s="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2.75">
      <c r="A171" s="1"/>
      <c r="B171" s="5">
        <v>8</v>
      </c>
      <c r="C171" s="1" t="str">
        <f>C143</f>
        <v>Output 6</v>
      </c>
      <c r="D171" s="1"/>
      <c r="E171" s="5" t="str">
        <f t="shared" si="14"/>
        <v> m2</v>
      </c>
      <c r="F171" s="5">
        <v>3000</v>
      </c>
      <c r="G171" s="5">
        <v>3600</v>
      </c>
      <c r="H171" s="5">
        <v>4300</v>
      </c>
      <c r="I171" s="5">
        <v>4700</v>
      </c>
      <c r="J171" s="5">
        <v>5700</v>
      </c>
      <c r="K171" s="5">
        <v>5700</v>
      </c>
      <c r="L171" s="5">
        <v>6100</v>
      </c>
      <c r="M171" s="5">
        <v>6400</v>
      </c>
      <c r="N171" s="5">
        <v>6700</v>
      </c>
      <c r="O171" s="5">
        <v>7500</v>
      </c>
      <c r="P171" s="5">
        <v>7400</v>
      </c>
      <c r="Q171" s="5">
        <v>5900</v>
      </c>
      <c r="R171" s="5">
        <f t="shared" si="16"/>
        <v>67000</v>
      </c>
      <c r="S171" s="1"/>
      <c r="T171" s="5">
        <f t="shared" si="17"/>
        <v>10900</v>
      </c>
      <c r="U171" s="5">
        <f t="shared" si="18"/>
        <v>16100</v>
      </c>
      <c r="V171" s="5">
        <f t="shared" si="19"/>
        <v>19200</v>
      </c>
      <c r="W171" s="5">
        <f t="shared" si="20"/>
        <v>20800</v>
      </c>
      <c r="X171" s="1"/>
      <c r="Y171" s="1"/>
      <c r="Z171" s="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2.75">
      <c r="A172" s="1"/>
      <c r="B172" s="5">
        <v>9</v>
      </c>
      <c r="C172" s="1" t="str">
        <f>C144</f>
        <v>Output 7</v>
      </c>
      <c r="D172" s="1"/>
      <c r="E172" s="5" t="str">
        <f t="shared" si="14"/>
        <v> m2</v>
      </c>
      <c r="F172" s="5">
        <v>7700</v>
      </c>
      <c r="G172" s="5">
        <v>10600</v>
      </c>
      <c r="H172" s="5">
        <v>11500</v>
      </c>
      <c r="I172" s="5">
        <v>13300</v>
      </c>
      <c r="J172" s="5">
        <v>14900</v>
      </c>
      <c r="K172" s="5">
        <v>14400</v>
      </c>
      <c r="L172" s="5">
        <v>14700</v>
      </c>
      <c r="M172" s="5">
        <v>15900</v>
      </c>
      <c r="N172" s="5">
        <v>17300</v>
      </c>
      <c r="O172" s="5">
        <v>19300</v>
      </c>
      <c r="P172" s="5">
        <v>19600</v>
      </c>
      <c r="Q172" s="5">
        <v>15800</v>
      </c>
      <c r="R172" s="5">
        <f t="shared" si="16"/>
        <v>175000</v>
      </c>
      <c r="S172" s="1"/>
      <c r="T172" s="5">
        <f t="shared" si="17"/>
        <v>29800</v>
      </c>
      <c r="U172" s="5">
        <f t="shared" si="18"/>
        <v>42600</v>
      </c>
      <c r="V172" s="5">
        <f t="shared" si="19"/>
        <v>47900</v>
      </c>
      <c r="W172" s="5">
        <f t="shared" si="20"/>
        <v>54700</v>
      </c>
      <c r="X172" s="1"/>
      <c r="Y172" s="1"/>
      <c r="Z172" s="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2.75">
      <c r="A173" s="1"/>
      <c r="B173" s="5">
        <v>10</v>
      </c>
      <c r="C173" s="1" t="str">
        <f>C145</f>
        <v>Output 8</v>
      </c>
      <c r="D173" s="1"/>
      <c r="E173" s="5" t="str">
        <f t="shared" si="14"/>
        <v> m2</v>
      </c>
      <c r="F173" s="5">
        <v>1800</v>
      </c>
      <c r="G173" s="5">
        <v>2100</v>
      </c>
      <c r="H173" s="5">
        <v>2600</v>
      </c>
      <c r="I173" s="5">
        <v>3000</v>
      </c>
      <c r="J173" s="5">
        <v>3300</v>
      </c>
      <c r="K173" s="5">
        <v>3100</v>
      </c>
      <c r="L173" s="5">
        <v>3300</v>
      </c>
      <c r="M173" s="5">
        <v>3800</v>
      </c>
      <c r="N173" s="5">
        <v>3900</v>
      </c>
      <c r="O173" s="5">
        <v>4400</v>
      </c>
      <c r="P173" s="5">
        <v>4300</v>
      </c>
      <c r="Q173" s="5">
        <v>3400</v>
      </c>
      <c r="R173" s="5">
        <f t="shared" si="16"/>
        <v>39000</v>
      </c>
      <c r="S173" s="1"/>
      <c r="T173" s="5">
        <f t="shared" si="17"/>
        <v>6500</v>
      </c>
      <c r="U173" s="5">
        <f t="shared" si="18"/>
        <v>9400</v>
      </c>
      <c r="V173" s="5">
        <f t="shared" si="19"/>
        <v>11000</v>
      </c>
      <c r="W173" s="5">
        <f t="shared" si="20"/>
        <v>12100</v>
      </c>
      <c r="X173" s="1"/>
      <c r="Y173" s="1"/>
      <c r="Z173" s="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2.75">
      <c r="A174" s="1"/>
      <c r="B174" s="5">
        <v>11</v>
      </c>
      <c r="C174" s="1" t="str">
        <f>C146</f>
        <v>Output 9</v>
      </c>
      <c r="D174" s="1"/>
      <c r="E174" s="5" t="str">
        <f t="shared" si="14"/>
        <v> m2</v>
      </c>
      <c r="F174" s="5">
        <v>3100</v>
      </c>
      <c r="G174" s="5">
        <v>4300</v>
      </c>
      <c r="H174" s="5">
        <v>4800</v>
      </c>
      <c r="I174" s="5">
        <v>5100</v>
      </c>
      <c r="J174" s="5">
        <v>5900</v>
      </c>
      <c r="K174" s="5">
        <v>5400</v>
      </c>
      <c r="L174" s="5">
        <v>5500</v>
      </c>
      <c r="M174" s="5">
        <v>6700</v>
      </c>
      <c r="N174" s="5">
        <v>7200</v>
      </c>
      <c r="O174" s="5">
        <v>7700</v>
      </c>
      <c r="P174" s="5">
        <v>7800</v>
      </c>
      <c r="Q174" s="5">
        <v>6500</v>
      </c>
      <c r="R174" s="5">
        <f t="shared" si="16"/>
        <v>70000</v>
      </c>
      <c r="S174" s="1"/>
      <c r="T174" s="5">
        <f t="shared" si="17"/>
        <v>12200</v>
      </c>
      <c r="U174" s="5">
        <f t="shared" si="18"/>
        <v>16400</v>
      </c>
      <c r="V174" s="5">
        <f t="shared" si="19"/>
        <v>19400</v>
      </c>
      <c r="W174" s="5">
        <f t="shared" si="20"/>
        <v>22000</v>
      </c>
      <c r="X174" s="1"/>
      <c r="Y174" s="1"/>
      <c r="Z174" s="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2.75">
      <c r="A175" s="1"/>
      <c r="B175" s="5">
        <v>12</v>
      </c>
      <c r="C175" s="1" t="str">
        <f>C147</f>
        <v>Output 10</v>
      </c>
      <c r="D175" s="1"/>
      <c r="E175" s="5" t="str">
        <f t="shared" si="14"/>
        <v> m2</v>
      </c>
      <c r="F175" s="5">
        <v>0</v>
      </c>
      <c r="G175" s="5">
        <v>1000</v>
      </c>
      <c r="H175" s="5">
        <v>1000</v>
      </c>
      <c r="I175" s="5">
        <v>2000</v>
      </c>
      <c r="J175" s="5">
        <v>2000</v>
      </c>
      <c r="K175" s="5">
        <v>1000</v>
      </c>
      <c r="L175" s="5">
        <v>1000</v>
      </c>
      <c r="M175" s="5">
        <v>2000</v>
      </c>
      <c r="N175" s="5">
        <v>3000</v>
      </c>
      <c r="O175" s="5">
        <v>3000</v>
      </c>
      <c r="P175" s="5">
        <v>3000</v>
      </c>
      <c r="Q175" s="5">
        <v>1000</v>
      </c>
      <c r="R175" s="5">
        <f t="shared" si="16"/>
        <v>20000</v>
      </c>
      <c r="S175" s="1"/>
      <c r="T175" s="5">
        <f t="shared" si="17"/>
        <v>2000</v>
      </c>
      <c r="U175" s="5">
        <f t="shared" si="18"/>
        <v>5000</v>
      </c>
      <c r="V175" s="5">
        <f t="shared" si="19"/>
        <v>6000</v>
      </c>
      <c r="W175" s="5">
        <f t="shared" si="20"/>
        <v>7000</v>
      </c>
      <c r="X175" s="1"/>
      <c r="Y175" s="1"/>
      <c r="Z175" s="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2.75">
      <c r="A176" s="1"/>
      <c r="B176" s="5">
        <v>13</v>
      </c>
      <c r="C176" s="1" t="str">
        <f aca="true" t="shared" si="21" ref="C176:C183">C150</f>
        <v>Output 13</v>
      </c>
      <c r="D176" s="1"/>
      <c r="E176" s="5" t="str">
        <f t="shared" si="14"/>
        <v> m2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f t="shared" si="16"/>
        <v>0</v>
      </c>
      <c r="S176" s="1"/>
      <c r="T176" s="5">
        <f t="shared" si="17"/>
        <v>0</v>
      </c>
      <c r="U176" s="5">
        <f t="shared" si="18"/>
        <v>0</v>
      </c>
      <c r="V176" s="5">
        <f t="shared" si="19"/>
        <v>0</v>
      </c>
      <c r="W176" s="5">
        <f t="shared" si="20"/>
        <v>0</v>
      </c>
      <c r="X176" s="1"/>
      <c r="Y176" s="1"/>
      <c r="Z176" s="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2.75">
      <c r="A177" s="1"/>
      <c r="B177" s="5">
        <v>14</v>
      </c>
      <c r="C177" s="1" t="str">
        <f t="shared" si="21"/>
        <v>Output 14</v>
      </c>
      <c r="D177" s="1"/>
      <c r="E177" s="5" t="str">
        <f t="shared" si="14"/>
        <v> m2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f t="shared" si="16"/>
        <v>0</v>
      </c>
      <c r="S177" s="1"/>
      <c r="T177" s="5">
        <f t="shared" si="17"/>
        <v>0</v>
      </c>
      <c r="U177" s="5">
        <f t="shared" si="18"/>
        <v>0</v>
      </c>
      <c r="V177" s="5">
        <f t="shared" si="19"/>
        <v>0</v>
      </c>
      <c r="W177" s="5">
        <f t="shared" si="20"/>
        <v>0</v>
      </c>
      <c r="X177" s="1"/>
      <c r="Y177" s="1"/>
      <c r="Z177" s="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2.75">
      <c r="A178" s="1"/>
      <c r="B178" s="5">
        <v>15</v>
      </c>
      <c r="C178" s="1" t="str">
        <f t="shared" si="21"/>
        <v>Output 15</v>
      </c>
      <c r="D178" s="1"/>
      <c r="E178" s="5" t="str">
        <f t="shared" si="14"/>
        <v> m2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f t="shared" si="16"/>
        <v>0</v>
      </c>
      <c r="S178" s="1"/>
      <c r="T178" s="5">
        <f t="shared" si="17"/>
        <v>0</v>
      </c>
      <c r="U178" s="5">
        <f t="shared" si="18"/>
        <v>0</v>
      </c>
      <c r="V178" s="5">
        <f t="shared" si="19"/>
        <v>0</v>
      </c>
      <c r="W178" s="5">
        <f t="shared" si="20"/>
        <v>0</v>
      </c>
      <c r="X178" s="1"/>
      <c r="Y178" s="1"/>
      <c r="Z178" s="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2.75">
      <c r="A179" s="1"/>
      <c r="B179" s="5">
        <v>16</v>
      </c>
      <c r="C179" s="1" t="str">
        <f t="shared" si="21"/>
        <v>Output 16</v>
      </c>
      <c r="D179" s="1"/>
      <c r="E179" s="5" t="str">
        <f t="shared" si="14"/>
        <v> kom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f t="shared" si="16"/>
        <v>0</v>
      </c>
      <c r="S179" s="1"/>
      <c r="T179" s="5">
        <f t="shared" si="17"/>
        <v>0</v>
      </c>
      <c r="U179" s="5">
        <f t="shared" si="18"/>
        <v>0</v>
      </c>
      <c r="V179" s="5">
        <f t="shared" si="19"/>
        <v>0</v>
      </c>
      <c r="W179" s="5">
        <f t="shared" si="20"/>
        <v>0</v>
      </c>
      <c r="X179" s="1"/>
      <c r="Y179" s="1"/>
      <c r="Z179" s="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2.75">
      <c r="A180" s="1"/>
      <c r="B180" s="5">
        <v>17</v>
      </c>
      <c r="C180" s="1" t="str">
        <f t="shared" si="21"/>
        <v>Output 17</v>
      </c>
      <c r="D180" s="1"/>
      <c r="E180" s="5" t="str">
        <f t="shared" si="14"/>
        <v> kg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f t="shared" si="16"/>
        <v>0</v>
      </c>
      <c r="S180" s="1"/>
      <c r="T180" s="5">
        <f t="shared" si="17"/>
        <v>0</v>
      </c>
      <c r="U180" s="5">
        <f t="shared" si="18"/>
        <v>0</v>
      </c>
      <c r="V180" s="5">
        <f t="shared" si="19"/>
        <v>0</v>
      </c>
      <c r="W180" s="5">
        <f t="shared" si="20"/>
        <v>0</v>
      </c>
      <c r="X180" s="1"/>
      <c r="Y180" s="1"/>
      <c r="Z180" s="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2.75">
      <c r="A181" s="1"/>
      <c r="B181" s="5">
        <v>18</v>
      </c>
      <c r="C181" s="1" t="str">
        <f t="shared" si="21"/>
        <v>Output 18</v>
      </c>
      <c r="D181" s="1"/>
      <c r="E181" s="5" t="str">
        <f t="shared" si="14"/>
        <v> m2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f t="shared" si="16"/>
        <v>0</v>
      </c>
      <c r="S181" s="1"/>
      <c r="T181" s="5">
        <f t="shared" si="17"/>
        <v>0</v>
      </c>
      <c r="U181" s="5">
        <f t="shared" si="18"/>
        <v>0</v>
      </c>
      <c r="V181" s="5">
        <f t="shared" si="19"/>
        <v>0</v>
      </c>
      <c r="W181" s="5">
        <f t="shared" si="20"/>
        <v>0</v>
      </c>
      <c r="X181" s="1"/>
      <c r="Y181" s="1"/>
      <c r="Z181" s="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2.75">
      <c r="A182" s="1"/>
      <c r="B182" s="5">
        <v>19</v>
      </c>
      <c r="C182" s="1" t="str">
        <f t="shared" si="21"/>
        <v>Output 19</v>
      </c>
      <c r="D182" s="1"/>
      <c r="E182" s="5" t="str">
        <f t="shared" si="14"/>
        <v> kom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f t="shared" si="16"/>
        <v>0</v>
      </c>
      <c r="S182" s="1"/>
      <c r="T182" s="5">
        <f t="shared" si="17"/>
        <v>0</v>
      </c>
      <c r="U182" s="5">
        <f t="shared" si="18"/>
        <v>0</v>
      </c>
      <c r="V182" s="5">
        <f t="shared" si="19"/>
        <v>0</v>
      </c>
      <c r="W182" s="5">
        <f t="shared" si="20"/>
        <v>0</v>
      </c>
      <c r="X182" s="1"/>
      <c r="Y182" s="1"/>
      <c r="Z182" s="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2.75">
      <c r="A183" s="1"/>
      <c r="B183" s="5">
        <f aca="true" t="shared" si="22" ref="B183:B203">B182+1</f>
        <v>20</v>
      </c>
      <c r="C183" s="1" t="str">
        <f t="shared" si="21"/>
        <v>Output 20</v>
      </c>
      <c r="D183" s="1"/>
      <c r="E183" s="5" t="str">
        <f t="shared" si="14"/>
        <v> kom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f t="shared" si="16"/>
        <v>0</v>
      </c>
      <c r="S183" s="1"/>
      <c r="T183" s="5">
        <f t="shared" si="17"/>
        <v>0</v>
      </c>
      <c r="U183" s="5">
        <f t="shared" si="18"/>
        <v>0</v>
      </c>
      <c r="V183" s="5">
        <f t="shared" si="19"/>
        <v>0</v>
      </c>
      <c r="W183" s="5">
        <f t="shared" si="20"/>
        <v>0</v>
      </c>
      <c r="X183" s="1"/>
      <c r="Y183" s="1"/>
      <c r="Z183" s="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2.75">
      <c r="A184" s="1"/>
      <c r="B184" s="5">
        <f t="shared" si="22"/>
        <v>21</v>
      </c>
      <c r="C184" s="5" t="s">
        <v>161</v>
      </c>
      <c r="D184" s="1"/>
      <c r="E184" s="5" t="s">
        <v>154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f t="shared" si="16"/>
        <v>0</v>
      </c>
      <c r="S184" s="1"/>
      <c r="T184" s="5">
        <f t="shared" si="17"/>
        <v>0</v>
      </c>
      <c r="U184" s="5">
        <f t="shared" si="18"/>
        <v>0</v>
      </c>
      <c r="V184" s="5">
        <f t="shared" si="19"/>
        <v>0</v>
      </c>
      <c r="W184" s="5">
        <f t="shared" si="20"/>
        <v>0</v>
      </c>
      <c r="X184" s="1"/>
      <c r="Y184" s="1"/>
      <c r="Z184" s="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2.75">
      <c r="A185" s="1"/>
      <c r="B185" s="5">
        <f t="shared" si="22"/>
        <v>22</v>
      </c>
      <c r="C185" s="5" t="s">
        <v>161</v>
      </c>
      <c r="D185" s="1"/>
      <c r="E185" s="5" t="s">
        <v>154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f t="shared" si="16"/>
        <v>0</v>
      </c>
      <c r="S185" s="1"/>
      <c r="T185" s="5">
        <f t="shared" si="17"/>
        <v>0</v>
      </c>
      <c r="U185" s="5">
        <f t="shared" si="18"/>
        <v>0</v>
      </c>
      <c r="V185" s="5">
        <f t="shared" si="19"/>
        <v>0</v>
      </c>
      <c r="W185" s="5">
        <f t="shared" si="20"/>
        <v>0</v>
      </c>
      <c r="X185" s="1"/>
      <c r="Y185" s="1"/>
      <c r="Z185" s="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2.75">
      <c r="A186" s="1"/>
      <c r="B186" s="5">
        <f t="shared" si="22"/>
        <v>23</v>
      </c>
      <c r="C186" s="5" t="s">
        <v>161</v>
      </c>
      <c r="D186" s="1"/>
      <c r="E186" s="5" t="s">
        <v>154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f t="shared" si="16"/>
        <v>0</v>
      </c>
      <c r="S186" s="1"/>
      <c r="T186" s="5">
        <f t="shared" si="17"/>
        <v>0</v>
      </c>
      <c r="U186" s="5">
        <f t="shared" si="18"/>
        <v>0</v>
      </c>
      <c r="V186" s="5">
        <f t="shared" si="19"/>
        <v>0</v>
      </c>
      <c r="W186" s="5">
        <f t="shared" si="20"/>
        <v>0</v>
      </c>
      <c r="X186" s="1"/>
      <c r="Y186" s="1"/>
      <c r="Z186" s="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2.75">
      <c r="A187" s="1"/>
      <c r="B187" s="5">
        <f t="shared" si="22"/>
        <v>24</v>
      </c>
      <c r="C187" s="5" t="s">
        <v>161</v>
      </c>
      <c r="D187" s="1"/>
      <c r="E187" s="5" t="s">
        <v>154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f t="shared" si="16"/>
        <v>0</v>
      </c>
      <c r="S187" s="1"/>
      <c r="T187" s="5">
        <f t="shared" si="17"/>
        <v>0</v>
      </c>
      <c r="U187" s="5">
        <f t="shared" si="18"/>
        <v>0</v>
      </c>
      <c r="V187" s="5">
        <f t="shared" si="19"/>
        <v>0</v>
      </c>
      <c r="W187" s="5">
        <f t="shared" si="20"/>
        <v>0</v>
      </c>
      <c r="X187" s="1"/>
      <c r="Y187" s="1"/>
      <c r="Z187" s="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2.75">
      <c r="A188" s="1"/>
      <c r="B188" s="5">
        <f t="shared" si="22"/>
        <v>25</v>
      </c>
      <c r="C188" s="5" t="s">
        <v>161</v>
      </c>
      <c r="D188" s="1"/>
      <c r="E188" s="5" t="s">
        <v>154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f t="shared" si="16"/>
        <v>0</v>
      </c>
      <c r="S188" s="1"/>
      <c r="T188" s="5">
        <f t="shared" si="17"/>
        <v>0</v>
      </c>
      <c r="U188" s="5">
        <f t="shared" si="18"/>
        <v>0</v>
      </c>
      <c r="V188" s="5">
        <f t="shared" si="19"/>
        <v>0</v>
      </c>
      <c r="W188" s="5">
        <f t="shared" si="20"/>
        <v>0</v>
      </c>
      <c r="X188" s="1"/>
      <c r="Y188" s="1"/>
      <c r="Z188" s="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2.75">
      <c r="A189" s="1"/>
      <c r="B189" s="5">
        <f t="shared" si="22"/>
        <v>26</v>
      </c>
      <c r="C189" s="5" t="s">
        <v>161</v>
      </c>
      <c r="D189" s="1"/>
      <c r="E189" s="5" t="s">
        <v>154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f t="shared" si="16"/>
        <v>0</v>
      </c>
      <c r="S189" s="1"/>
      <c r="T189" s="5">
        <f t="shared" si="17"/>
        <v>0</v>
      </c>
      <c r="U189" s="5">
        <f t="shared" si="18"/>
        <v>0</v>
      </c>
      <c r="V189" s="5">
        <f t="shared" si="19"/>
        <v>0</v>
      </c>
      <c r="W189" s="5">
        <f t="shared" si="20"/>
        <v>0</v>
      </c>
      <c r="X189" s="1"/>
      <c r="Y189" s="1"/>
      <c r="Z189" s="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2.75">
      <c r="A190" s="1"/>
      <c r="B190" s="5">
        <f t="shared" si="22"/>
        <v>27</v>
      </c>
      <c r="C190" s="5" t="s">
        <v>161</v>
      </c>
      <c r="D190" s="1"/>
      <c r="E190" s="5" t="s">
        <v>154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f t="shared" si="16"/>
        <v>0</v>
      </c>
      <c r="S190" s="1"/>
      <c r="T190" s="5">
        <f t="shared" si="17"/>
        <v>0</v>
      </c>
      <c r="U190" s="5">
        <f t="shared" si="18"/>
        <v>0</v>
      </c>
      <c r="V190" s="5">
        <f t="shared" si="19"/>
        <v>0</v>
      </c>
      <c r="W190" s="5">
        <f t="shared" si="20"/>
        <v>0</v>
      </c>
      <c r="X190" s="1"/>
      <c r="Y190" s="1"/>
      <c r="Z190" s="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2.75">
      <c r="A191" s="1"/>
      <c r="B191" s="5">
        <f t="shared" si="22"/>
        <v>28</v>
      </c>
      <c r="C191" s="5" t="s">
        <v>161</v>
      </c>
      <c r="D191" s="1"/>
      <c r="E191" s="5" t="s">
        <v>154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f t="shared" si="16"/>
        <v>0</v>
      </c>
      <c r="S191" s="1"/>
      <c r="T191" s="5">
        <f t="shared" si="17"/>
        <v>0</v>
      </c>
      <c r="U191" s="5">
        <f t="shared" si="18"/>
        <v>0</v>
      </c>
      <c r="V191" s="5">
        <f t="shared" si="19"/>
        <v>0</v>
      </c>
      <c r="W191" s="5">
        <f t="shared" si="20"/>
        <v>0</v>
      </c>
      <c r="X191" s="1"/>
      <c r="Y191" s="1"/>
      <c r="Z191" s="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2.75">
      <c r="A192" s="1"/>
      <c r="B192" s="5">
        <f t="shared" si="22"/>
        <v>29</v>
      </c>
      <c r="C192" s="5" t="s">
        <v>161</v>
      </c>
      <c r="D192" s="1"/>
      <c r="E192" s="5" t="s">
        <v>154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f t="shared" si="16"/>
        <v>0</v>
      </c>
      <c r="S192" s="1"/>
      <c r="T192" s="5">
        <f t="shared" si="17"/>
        <v>0</v>
      </c>
      <c r="U192" s="5">
        <f t="shared" si="18"/>
        <v>0</v>
      </c>
      <c r="V192" s="5">
        <f t="shared" si="19"/>
        <v>0</v>
      </c>
      <c r="W192" s="5">
        <f t="shared" si="20"/>
        <v>0</v>
      </c>
      <c r="X192" s="1"/>
      <c r="Y192" s="1"/>
      <c r="Z192" s="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2.75">
      <c r="A193" s="1"/>
      <c r="B193" s="5">
        <f t="shared" si="22"/>
        <v>30</v>
      </c>
      <c r="C193" s="5" t="s">
        <v>161</v>
      </c>
      <c r="D193" s="1"/>
      <c r="E193" s="5" t="s">
        <v>154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f t="shared" si="16"/>
        <v>0</v>
      </c>
      <c r="S193" s="1"/>
      <c r="T193" s="5">
        <f t="shared" si="17"/>
        <v>0</v>
      </c>
      <c r="U193" s="5">
        <f t="shared" si="18"/>
        <v>0</v>
      </c>
      <c r="V193" s="5">
        <f t="shared" si="19"/>
        <v>0</v>
      </c>
      <c r="W193" s="5">
        <f t="shared" si="20"/>
        <v>0</v>
      </c>
      <c r="X193" s="1"/>
      <c r="Y193" s="1"/>
      <c r="Z193" s="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2.75">
      <c r="A194" s="1"/>
      <c r="B194" s="5">
        <f t="shared" si="22"/>
        <v>31</v>
      </c>
      <c r="C194" s="5" t="s">
        <v>161</v>
      </c>
      <c r="D194" s="1"/>
      <c r="E194" s="5" t="s">
        <v>154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f t="shared" si="16"/>
        <v>0</v>
      </c>
      <c r="S194" s="1"/>
      <c r="T194" s="5">
        <f t="shared" si="17"/>
        <v>0</v>
      </c>
      <c r="U194" s="5">
        <f t="shared" si="18"/>
        <v>0</v>
      </c>
      <c r="V194" s="5">
        <f t="shared" si="19"/>
        <v>0</v>
      </c>
      <c r="W194" s="5">
        <f t="shared" si="20"/>
        <v>0</v>
      </c>
      <c r="X194" s="1"/>
      <c r="Y194" s="1"/>
      <c r="Z194" s="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2.75">
      <c r="A195" s="1"/>
      <c r="B195" s="5">
        <f t="shared" si="22"/>
        <v>32</v>
      </c>
      <c r="C195" s="5" t="s">
        <v>161</v>
      </c>
      <c r="D195" s="1"/>
      <c r="E195" s="5" t="s">
        <v>154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f t="shared" si="16"/>
        <v>0</v>
      </c>
      <c r="S195" s="1"/>
      <c r="T195" s="5">
        <f t="shared" si="17"/>
        <v>0</v>
      </c>
      <c r="U195" s="5">
        <f t="shared" si="18"/>
        <v>0</v>
      </c>
      <c r="V195" s="5">
        <f t="shared" si="19"/>
        <v>0</v>
      </c>
      <c r="W195" s="5">
        <f t="shared" si="20"/>
        <v>0</v>
      </c>
      <c r="X195" s="1"/>
      <c r="Y195" s="1"/>
      <c r="Z195" s="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2.75">
      <c r="A196" s="1"/>
      <c r="B196" s="5">
        <f t="shared" si="22"/>
        <v>33</v>
      </c>
      <c r="C196" s="5" t="s">
        <v>161</v>
      </c>
      <c r="D196" s="1"/>
      <c r="E196" s="5" t="s">
        <v>154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f t="shared" si="16"/>
        <v>0</v>
      </c>
      <c r="S196" s="1"/>
      <c r="T196" s="5">
        <f t="shared" si="17"/>
        <v>0</v>
      </c>
      <c r="U196" s="5">
        <f t="shared" si="18"/>
        <v>0</v>
      </c>
      <c r="V196" s="5">
        <f t="shared" si="19"/>
        <v>0</v>
      </c>
      <c r="W196" s="5">
        <f t="shared" si="20"/>
        <v>0</v>
      </c>
      <c r="X196" s="1"/>
      <c r="Y196" s="1"/>
      <c r="Z196" s="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2.75">
      <c r="A197" s="1"/>
      <c r="B197" s="5">
        <f t="shared" si="22"/>
        <v>34</v>
      </c>
      <c r="C197" s="5" t="s">
        <v>161</v>
      </c>
      <c r="D197" s="1"/>
      <c r="E197" s="5" t="s">
        <v>154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f t="shared" si="16"/>
        <v>0</v>
      </c>
      <c r="S197" s="1"/>
      <c r="T197" s="5">
        <f t="shared" si="17"/>
        <v>0</v>
      </c>
      <c r="U197" s="5">
        <f t="shared" si="18"/>
        <v>0</v>
      </c>
      <c r="V197" s="5">
        <f t="shared" si="19"/>
        <v>0</v>
      </c>
      <c r="W197" s="5">
        <f t="shared" si="20"/>
        <v>0</v>
      </c>
      <c r="X197" s="1"/>
      <c r="Y197" s="1"/>
      <c r="Z197" s="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2.75">
      <c r="A198" s="1"/>
      <c r="B198" s="5">
        <f t="shared" si="22"/>
        <v>35</v>
      </c>
      <c r="C198" s="5" t="s">
        <v>161</v>
      </c>
      <c r="D198" s="1"/>
      <c r="E198" s="5" t="s">
        <v>154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f t="shared" si="16"/>
        <v>0</v>
      </c>
      <c r="S198" s="1"/>
      <c r="T198" s="5">
        <f t="shared" si="17"/>
        <v>0</v>
      </c>
      <c r="U198" s="5">
        <f t="shared" si="18"/>
        <v>0</v>
      </c>
      <c r="V198" s="5">
        <f t="shared" si="19"/>
        <v>0</v>
      </c>
      <c r="W198" s="5">
        <f t="shared" si="20"/>
        <v>0</v>
      </c>
      <c r="X198" s="1"/>
      <c r="Y198" s="1"/>
      <c r="Z198" s="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2.75">
      <c r="A199" s="1"/>
      <c r="B199" s="5">
        <f t="shared" si="22"/>
        <v>36</v>
      </c>
      <c r="C199" s="5" t="s">
        <v>161</v>
      </c>
      <c r="D199" s="1"/>
      <c r="E199" s="5" t="s">
        <v>154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f t="shared" si="16"/>
        <v>0</v>
      </c>
      <c r="S199" s="1"/>
      <c r="T199" s="5">
        <f t="shared" si="17"/>
        <v>0</v>
      </c>
      <c r="U199" s="5">
        <f t="shared" si="18"/>
        <v>0</v>
      </c>
      <c r="V199" s="5">
        <f t="shared" si="19"/>
        <v>0</v>
      </c>
      <c r="W199" s="5">
        <f t="shared" si="20"/>
        <v>0</v>
      </c>
      <c r="X199" s="1"/>
      <c r="Y199" s="1"/>
      <c r="Z199" s="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2.75">
      <c r="A200" s="1"/>
      <c r="B200" s="5">
        <f t="shared" si="22"/>
        <v>37</v>
      </c>
      <c r="C200" s="5" t="s">
        <v>161</v>
      </c>
      <c r="D200" s="1"/>
      <c r="E200" s="5" t="s">
        <v>154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f t="shared" si="16"/>
        <v>0</v>
      </c>
      <c r="S200" s="1"/>
      <c r="T200" s="5">
        <f t="shared" si="17"/>
        <v>0</v>
      </c>
      <c r="U200" s="5">
        <f t="shared" si="18"/>
        <v>0</v>
      </c>
      <c r="V200" s="5">
        <f t="shared" si="19"/>
        <v>0</v>
      </c>
      <c r="W200" s="5">
        <f t="shared" si="20"/>
        <v>0</v>
      </c>
      <c r="X200" s="1"/>
      <c r="Y200" s="1"/>
      <c r="Z200" s="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2.75">
      <c r="A201" s="1"/>
      <c r="B201" s="5">
        <f t="shared" si="22"/>
        <v>38</v>
      </c>
      <c r="C201" s="5" t="s">
        <v>161</v>
      </c>
      <c r="D201" s="1"/>
      <c r="E201" s="5" t="s">
        <v>154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f t="shared" si="16"/>
        <v>0</v>
      </c>
      <c r="S201" s="1"/>
      <c r="T201" s="5">
        <f t="shared" si="17"/>
        <v>0</v>
      </c>
      <c r="U201" s="5">
        <f t="shared" si="18"/>
        <v>0</v>
      </c>
      <c r="V201" s="5">
        <f t="shared" si="19"/>
        <v>0</v>
      </c>
      <c r="W201" s="5">
        <f t="shared" si="20"/>
        <v>0</v>
      </c>
      <c r="X201" s="1"/>
      <c r="Y201" s="1"/>
      <c r="Z201" s="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2.75">
      <c r="A202" s="1"/>
      <c r="B202" s="5">
        <f t="shared" si="22"/>
        <v>39</v>
      </c>
      <c r="C202" s="5" t="s">
        <v>161</v>
      </c>
      <c r="D202" s="1"/>
      <c r="E202" s="5" t="s">
        <v>154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f t="shared" si="16"/>
        <v>0</v>
      </c>
      <c r="S202" s="1"/>
      <c r="T202" s="5">
        <f t="shared" si="17"/>
        <v>0</v>
      </c>
      <c r="U202" s="5">
        <f t="shared" si="18"/>
        <v>0</v>
      </c>
      <c r="V202" s="5">
        <f t="shared" si="19"/>
        <v>0</v>
      </c>
      <c r="W202" s="5">
        <f t="shared" si="20"/>
        <v>0</v>
      </c>
      <c r="X202" s="1"/>
      <c r="Y202" s="1"/>
      <c r="Z202" s="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2.75">
      <c r="A203" s="1"/>
      <c r="B203" s="12">
        <f t="shared" si="22"/>
        <v>40</v>
      </c>
      <c r="C203" s="12" t="s">
        <v>161</v>
      </c>
      <c r="D203" s="12"/>
      <c r="E203" s="12" t="s">
        <v>154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f t="shared" si="16"/>
        <v>0</v>
      </c>
      <c r="S203" s="1"/>
      <c r="T203" s="5">
        <f t="shared" si="17"/>
        <v>0</v>
      </c>
      <c r="U203" s="5">
        <f t="shared" si="18"/>
        <v>0</v>
      </c>
      <c r="V203" s="5">
        <f t="shared" si="19"/>
        <v>0</v>
      </c>
      <c r="W203" s="5">
        <f t="shared" si="20"/>
        <v>0</v>
      </c>
      <c r="X203" s="1"/>
      <c r="Y203" s="1"/>
      <c r="Z203" s="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2.75">
      <c r="A204" s="1"/>
      <c r="B204" s="1"/>
      <c r="C204" s="1"/>
      <c r="D204" s="1"/>
      <c r="E204" s="1"/>
      <c r="F204" s="1">
        <f aca="true" t="shared" si="23" ref="F204:R204">SUM(F164:F203)</f>
        <v>81000</v>
      </c>
      <c r="G204" s="1">
        <f t="shared" si="23"/>
        <v>118800</v>
      </c>
      <c r="H204" s="1">
        <f t="shared" si="23"/>
        <v>138100</v>
      </c>
      <c r="I204" s="1">
        <f t="shared" si="23"/>
        <v>150800</v>
      </c>
      <c r="J204" s="1">
        <f t="shared" si="23"/>
        <v>140000</v>
      </c>
      <c r="K204" s="1">
        <f t="shared" si="23"/>
        <v>132900</v>
      </c>
      <c r="L204" s="1">
        <f t="shared" si="23"/>
        <v>125100</v>
      </c>
      <c r="M204" s="1">
        <f t="shared" si="23"/>
        <v>142100</v>
      </c>
      <c r="N204" s="1">
        <f t="shared" si="23"/>
        <v>183700</v>
      </c>
      <c r="O204" s="1">
        <f t="shared" si="23"/>
        <v>200000</v>
      </c>
      <c r="P204" s="1">
        <f t="shared" si="23"/>
        <v>201700</v>
      </c>
      <c r="Q204" s="1">
        <f t="shared" si="23"/>
        <v>145800</v>
      </c>
      <c r="R204" s="1">
        <f t="shared" si="23"/>
        <v>1760000</v>
      </c>
      <c r="S204" s="1"/>
      <c r="T204" s="1">
        <f>SUM(T164:T203)</f>
        <v>337900</v>
      </c>
      <c r="U204" s="1">
        <f>SUM(U164:U203)</f>
        <v>423700</v>
      </c>
      <c r="V204" s="1">
        <f>SUM(V164:V203)</f>
        <v>450900</v>
      </c>
      <c r="W204" s="1">
        <f>SUM(W164:W203)</f>
        <v>547500</v>
      </c>
      <c r="X204" s="1"/>
      <c r="Y204" s="1"/>
      <c r="Z204" s="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2.75">
      <c r="A206" s="1"/>
      <c r="B206" s="3" t="s">
        <v>162</v>
      </c>
      <c r="C206" s="3" t="s">
        <v>395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2.75">
      <c r="A207" s="1"/>
      <c r="B207" s="1"/>
      <c r="C207" s="1"/>
      <c r="D207" s="1"/>
      <c r="E207" s="1"/>
      <c r="F207" s="1" t="str">
        <f>F161</f>
        <v> - quantity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 t="str">
        <f>F207</f>
        <v> - quantity</v>
      </c>
      <c r="U207" s="1"/>
      <c r="V207" s="1"/>
      <c r="W207" s="1"/>
      <c r="X207" s="1"/>
      <c r="Y207" s="1"/>
      <c r="Z207" s="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2.75">
      <c r="A208" s="1"/>
      <c r="B208" s="8" t="str">
        <f>B162</f>
        <v> No.</v>
      </c>
      <c r="C208" s="8" t="str">
        <f>C162</f>
        <v>Description</v>
      </c>
      <c r="D208" s="8"/>
      <c r="E208" s="8" t="str">
        <f>E162</f>
        <v>  Units</v>
      </c>
      <c r="F208" s="14"/>
      <c r="G208" s="14" t="str">
        <f>G162</f>
        <v>  By month</v>
      </c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8" t="str">
        <f>R162</f>
        <v>    Total</v>
      </c>
      <c r="S208" s="1"/>
      <c r="T208" s="5"/>
      <c r="U208" s="5" t="str">
        <f>U162</f>
        <v>Quarterly</v>
      </c>
      <c r="V208" s="5"/>
      <c r="W208" s="5"/>
      <c r="X208" s="1"/>
      <c r="Y208" s="1"/>
      <c r="Z208" s="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2.75">
      <c r="A209" s="1"/>
      <c r="B209" s="12" t="str">
        <f>B163</f>
        <v> </v>
      </c>
      <c r="C209" s="12" t="str">
        <f>C163</f>
        <v> </v>
      </c>
      <c r="D209" s="12"/>
      <c r="E209" s="12" t="str">
        <f>E163</f>
        <v> </v>
      </c>
      <c r="F209" s="12" t="str">
        <f>F163</f>
        <v>        1</v>
      </c>
      <c r="G209" s="12" t="str">
        <f>G163</f>
        <v>        2</v>
      </c>
      <c r="H209" s="12" t="str">
        <f aca="true" t="shared" si="24" ref="H209:Q209">H163</f>
        <v>        3</v>
      </c>
      <c r="I209" s="12" t="str">
        <f t="shared" si="24"/>
        <v>        4</v>
      </c>
      <c r="J209" s="12" t="str">
        <f t="shared" si="24"/>
        <v>        5</v>
      </c>
      <c r="K209" s="12" t="str">
        <f t="shared" si="24"/>
        <v>        6</v>
      </c>
      <c r="L209" s="12" t="str">
        <f t="shared" si="24"/>
        <v>        7</v>
      </c>
      <c r="M209" s="12" t="str">
        <f t="shared" si="24"/>
        <v>        8</v>
      </c>
      <c r="N209" s="12" t="str">
        <f t="shared" si="24"/>
        <v>        9</v>
      </c>
      <c r="O209" s="12" t="str">
        <f t="shared" si="24"/>
        <v>        10</v>
      </c>
      <c r="P209" s="12" t="str">
        <f t="shared" si="24"/>
        <v>        11</v>
      </c>
      <c r="Q209" s="12" t="str">
        <f t="shared" si="24"/>
        <v>        12</v>
      </c>
      <c r="R209" s="12" t="str">
        <f>R163</f>
        <v> </v>
      </c>
      <c r="S209" s="1"/>
      <c r="T209" s="5" t="str">
        <f>T163</f>
        <v>       Q1</v>
      </c>
      <c r="U209" s="5" t="str">
        <f>U163</f>
        <v>       Q2</v>
      </c>
      <c r="V209" s="5" t="str">
        <f>V163</f>
        <v>       Q3</v>
      </c>
      <c r="W209" s="5" t="str">
        <f>W163</f>
        <v>       Q4</v>
      </c>
      <c r="X209" s="1"/>
      <c r="Y209" s="1"/>
      <c r="Z209" s="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2.75">
      <c r="A210" s="1"/>
      <c r="B210" s="5">
        <f aca="true" t="shared" si="25" ref="B210:B229">B164</f>
        <v>1</v>
      </c>
      <c r="C210" s="1" t="str">
        <f aca="true" t="shared" si="26" ref="C210:C229">C138</f>
        <v>Output 1</v>
      </c>
      <c r="D210" s="1"/>
      <c r="E210" s="5" t="str">
        <f aca="true" t="shared" si="27" ref="E210:E229">E138</f>
        <v> m2</v>
      </c>
      <c r="F210" s="5">
        <f>F164</f>
        <v>27000</v>
      </c>
      <c r="G210" s="5">
        <f>G164</f>
        <v>25000</v>
      </c>
      <c r="H210" s="5">
        <f aca="true" t="shared" si="28" ref="H210:Q210">H164</f>
        <v>23000</v>
      </c>
      <c r="I210" s="5">
        <f t="shared" si="28"/>
        <v>20000</v>
      </c>
      <c r="J210" s="5">
        <f t="shared" si="28"/>
        <v>0</v>
      </c>
      <c r="K210" s="5">
        <f t="shared" si="28"/>
        <v>0</v>
      </c>
      <c r="L210" s="5">
        <f t="shared" si="28"/>
        <v>0</v>
      </c>
      <c r="M210" s="5">
        <f t="shared" si="28"/>
        <v>0</v>
      </c>
      <c r="N210" s="5">
        <f t="shared" si="28"/>
        <v>0</v>
      </c>
      <c r="O210" s="5">
        <f t="shared" si="28"/>
        <v>0</v>
      </c>
      <c r="P210" s="5">
        <f t="shared" si="28"/>
        <v>0</v>
      </c>
      <c r="Q210" s="5">
        <f t="shared" si="28"/>
        <v>0</v>
      </c>
      <c r="R210" s="5">
        <f aca="true" t="shared" si="29" ref="R210:R229">SUM(F210:Q210)</f>
        <v>95000</v>
      </c>
      <c r="S210" s="1"/>
      <c r="T210" s="5">
        <f aca="true" t="shared" si="30" ref="T210:T229">SUM(F210:H210)</f>
        <v>75000</v>
      </c>
      <c r="U210" s="5">
        <f aca="true" t="shared" si="31" ref="U210:U229">SUM(I210:K210)</f>
        <v>20000</v>
      </c>
      <c r="V210" s="5">
        <f aca="true" t="shared" si="32" ref="V210:V229">SUM(L210:N210)</f>
        <v>0</v>
      </c>
      <c r="W210" s="5">
        <f aca="true" t="shared" si="33" ref="W210:W229">SUM(O210:Q210)</f>
        <v>0</v>
      </c>
      <c r="X210" s="1"/>
      <c r="Y210" s="1"/>
      <c r="Z210" s="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2.75">
      <c r="A211" s="1"/>
      <c r="B211" s="5">
        <f t="shared" si="25"/>
        <v>2</v>
      </c>
      <c r="C211" s="1" t="str">
        <f t="shared" si="26"/>
        <v>Output 2</v>
      </c>
      <c r="D211" s="1"/>
      <c r="E211" s="5" t="str">
        <f t="shared" si="27"/>
        <v> m2</v>
      </c>
      <c r="F211" s="5">
        <f>F165</f>
        <v>8000</v>
      </c>
      <c r="G211" s="5">
        <f>G165</f>
        <v>8000</v>
      </c>
      <c r="H211" s="5">
        <f aca="true" t="shared" si="34" ref="H211:Q211">H165</f>
        <v>8000</v>
      </c>
      <c r="I211" s="5">
        <f t="shared" si="34"/>
        <v>6000</v>
      </c>
      <c r="J211" s="5">
        <f t="shared" si="34"/>
        <v>0</v>
      </c>
      <c r="K211" s="5">
        <f t="shared" si="34"/>
        <v>0</v>
      </c>
      <c r="L211" s="5">
        <f t="shared" si="34"/>
        <v>0</v>
      </c>
      <c r="M211" s="5">
        <f t="shared" si="34"/>
        <v>0</v>
      </c>
      <c r="N211" s="5">
        <f t="shared" si="34"/>
        <v>0</v>
      </c>
      <c r="O211" s="5">
        <f t="shared" si="34"/>
        <v>0</v>
      </c>
      <c r="P211" s="5">
        <f t="shared" si="34"/>
        <v>0</v>
      </c>
      <c r="Q211" s="5">
        <f t="shared" si="34"/>
        <v>0</v>
      </c>
      <c r="R211" s="5">
        <f t="shared" si="29"/>
        <v>30000</v>
      </c>
      <c r="S211" s="1"/>
      <c r="T211" s="5">
        <f t="shared" si="30"/>
        <v>24000</v>
      </c>
      <c r="U211" s="5">
        <f t="shared" si="31"/>
        <v>6000</v>
      </c>
      <c r="V211" s="5">
        <f t="shared" si="32"/>
        <v>0</v>
      </c>
      <c r="W211" s="5">
        <f t="shared" si="33"/>
        <v>0</v>
      </c>
      <c r="X211" s="1"/>
      <c r="Y211" s="1"/>
      <c r="Z211" s="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2.75">
      <c r="A212" s="1"/>
      <c r="B212" s="5">
        <f t="shared" si="25"/>
        <v>3</v>
      </c>
      <c r="C212" s="1" t="str">
        <f t="shared" si="26"/>
        <v>Output 3</v>
      </c>
      <c r="D212" s="1"/>
      <c r="E212" s="5" t="str">
        <f t="shared" si="27"/>
        <v> m2</v>
      </c>
      <c r="F212" s="5">
        <f aca="true" t="shared" si="35" ref="F212:Q212">F166+F167</f>
        <v>21000</v>
      </c>
      <c r="G212" s="5">
        <f t="shared" si="35"/>
        <v>52800</v>
      </c>
      <c r="H212" s="5">
        <f t="shared" si="35"/>
        <v>69200</v>
      </c>
      <c r="I212" s="5">
        <f t="shared" si="35"/>
        <v>82300</v>
      </c>
      <c r="J212" s="5">
        <f t="shared" si="35"/>
        <v>91900</v>
      </c>
      <c r="K212" s="5">
        <f t="shared" si="35"/>
        <v>87400</v>
      </c>
      <c r="L212" s="5">
        <f t="shared" si="35"/>
        <v>78300</v>
      </c>
      <c r="M212" s="5">
        <f t="shared" si="35"/>
        <v>88900</v>
      </c>
      <c r="N212" s="5">
        <f t="shared" si="35"/>
        <v>125500</v>
      </c>
      <c r="O212" s="5">
        <f t="shared" si="35"/>
        <v>135900</v>
      </c>
      <c r="P212" s="5">
        <f t="shared" si="35"/>
        <v>137800</v>
      </c>
      <c r="Q212" s="5">
        <f t="shared" si="35"/>
        <v>94000</v>
      </c>
      <c r="R212" s="5">
        <f t="shared" si="29"/>
        <v>1065000</v>
      </c>
      <c r="S212" s="1"/>
      <c r="T212" s="5">
        <f t="shared" si="30"/>
        <v>143000</v>
      </c>
      <c r="U212" s="5">
        <f t="shared" si="31"/>
        <v>261600</v>
      </c>
      <c r="V212" s="5">
        <f t="shared" si="32"/>
        <v>292700</v>
      </c>
      <c r="W212" s="5">
        <f t="shared" si="33"/>
        <v>367700</v>
      </c>
      <c r="X212" s="1"/>
      <c r="Y212" s="1"/>
      <c r="Z212" s="1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2.75">
      <c r="A213" s="1"/>
      <c r="B213" s="5">
        <f t="shared" si="25"/>
        <v>4</v>
      </c>
      <c r="C213" s="1" t="str">
        <f t="shared" si="26"/>
        <v>Output 4</v>
      </c>
      <c r="D213" s="1"/>
      <c r="E213" s="5" t="str">
        <f t="shared" si="27"/>
        <v> m2</v>
      </c>
      <c r="F213" s="5">
        <f aca="true" t="shared" si="36" ref="F213:Q213">F168</f>
        <v>7500</v>
      </c>
      <c r="G213" s="5">
        <f t="shared" si="36"/>
        <v>9000</v>
      </c>
      <c r="H213" s="5">
        <f t="shared" si="36"/>
        <v>9700</v>
      </c>
      <c r="I213" s="5">
        <f t="shared" si="36"/>
        <v>0</v>
      </c>
      <c r="J213" s="5">
        <f t="shared" si="36"/>
        <v>0</v>
      </c>
      <c r="K213" s="5">
        <f t="shared" si="36"/>
        <v>0</v>
      </c>
      <c r="L213" s="5">
        <f t="shared" si="36"/>
        <v>0</v>
      </c>
      <c r="M213" s="5">
        <f t="shared" si="36"/>
        <v>0</v>
      </c>
      <c r="N213" s="5">
        <f t="shared" si="36"/>
        <v>0</v>
      </c>
      <c r="O213" s="5">
        <f t="shared" si="36"/>
        <v>0</v>
      </c>
      <c r="P213" s="5">
        <f t="shared" si="36"/>
        <v>0</v>
      </c>
      <c r="Q213" s="5">
        <f t="shared" si="36"/>
        <v>0</v>
      </c>
      <c r="R213" s="5">
        <f t="shared" si="29"/>
        <v>26200</v>
      </c>
      <c r="S213" s="1"/>
      <c r="T213" s="5">
        <f t="shared" si="30"/>
        <v>26200</v>
      </c>
      <c r="U213" s="5">
        <f t="shared" si="31"/>
        <v>0</v>
      </c>
      <c r="V213" s="5">
        <f t="shared" si="32"/>
        <v>0</v>
      </c>
      <c r="W213" s="5">
        <f t="shared" si="33"/>
        <v>0</v>
      </c>
      <c r="X213" s="1"/>
      <c r="Y213" s="1"/>
      <c r="Z213" s="1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2.75">
      <c r="A214" s="1"/>
      <c r="B214" s="5">
        <f t="shared" si="25"/>
        <v>5</v>
      </c>
      <c r="C214" s="1" t="str">
        <f t="shared" si="26"/>
        <v>Output 5</v>
      </c>
      <c r="D214" s="1"/>
      <c r="E214" s="5" t="str">
        <f t="shared" si="27"/>
        <v> m2</v>
      </c>
      <c r="F214" s="5">
        <f aca="true" t="shared" si="37" ref="F214:Q214">F169+F170</f>
        <v>1900</v>
      </c>
      <c r="G214" s="5">
        <f t="shared" si="37"/>
        <v>2400</v>
      </c>
      <c r="H214" s="5">
        <f t="shared" si="37"/>
        <v>4000</v>
      </c>
      <c r="I214" s="5">
        <f t="shared" si="37"/>
        <v>14400</v>
      </c>
      <c r="J214" s="5">
        <f t="shared" si="37"/>
        <v>16300</v>
      </c>
      <c r="K214" s="5">
        <f t="shared" si="37"/>
        <v>15900</v>
      </c>
      <c r="L214" s="5">
        <f t="shared" si="37"/>
        <v>16200</v>
      </c>
      <c r="M214" s="5">
        <f t="shared" si="37"/>
        <v>18400</v>
      </c>
      <c r="N214" s="5">
        <f t="shared" si="37"/>
        <v>20100</v>
      </c>
      <c r="O214" s="5">
        <f t="shared" si="37"/>
        <v>22200</v>
      </c>
      <c r="P214" s="5">
        <f t="shared" si="37"/>
        <v>21800</v>
      </c>
      <c r="Q214" s="5">
        <f t="shared" si="37"/>
        <v>19200</v>
      </c>
      <c r="R214" s="5">
        <f t="shared" si="29"/>
        <v>172800</v>
      </c>
      <c r="S214" s="1"/>
      <c r="T214" s="5">
        <f t="shared" si="30"/>
        <v>8300</v>
      </c>
      <c r="U214" s="5">
        <f t="shared" si="31"/>
        <v>46600</v>
      </c>
      <c r="V214" s="5">
        <f t="shared" si="32"/>
        <v>54700</v>
      </c>
      <c r="W214" s="5">
        <f t="shared" si="33"/>
        <v>63200</v>
      </c>
      <c r="X214" s="1"/>
      <c r="Y214" s="1"/>
      <c r="Z214" s="1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2.75">
      <c r="A215" s="1"/>
      <c r="B215" s="5">
        <f t="shared" si="25"/>
        <v>6</v>
      </c>
      <c r="C215" s="1" t="str">
        <f t="shared" si="26"/>
        <v>Output 6</v>
      </c>
      <c r="D215" s="1"/>
      <c r="E215" s="5" t="str">
        <f t="shared" si="27"/>
        <v> m2</v>
      </c>
      <c r="F215" s="5">
        <f aca="true" t="shared" si="38" ref="F215:Q215">F171</f>
        <v>3000</v>
      </c>
      <c r="G215" s="5">
        <f t="shared" si="38"/>
        <v>3600</v>
      </c>
      <c r="H215" s="5">
        <f t="shared" si="38"/>
        <v>4300</v>
      </c>
      <c r="I215" s="5">
        <f t="shared" si="38"/>
        <v>4700</v>
      </c>
      <c r="J215" s="5">
        <f t="shared" si="38"/>
        <v>5700</v>
      </c>
      <c r="K215" s="5">
        <f t="shared" si="38"/>
        <v>5700</v>
      </c>
      <c r="L215" s="5">
        <f t="shared" si="38"/>
        <v>6100</v>
      </c>
      <c r="M215" s="5">
        <f t="shared" si="38"/>
        <v>6400</v>
      </c>
      <c r="N215" s="5">
        <f t="shared" si="38"/>
        <v>6700</v>
      </c>
      <c r="O215" s="5">
        <f t="shared" si="38"/>
        <v>7500</v>
      </c>
      <c r="P215" s="5">
        <f t="shared" si="38"/>
        <v>7400</v>
      </c>
      <c r="Q215" s="5">
        <f t="shared" si="38"/>
        <v>5900</v>
      </c>
      <c r="R215" s="5">
        <f t="shared" si="29"/>
        <v>67000</v>
      </c>
      <c r="S215" s="1"/>
      <c r="T215" s="5">
        <f t="shared" si="30"/>
        <v>10900</v>
      </c>
      <c r="U215" s="5">
        <f t="shared" si="31"/>
        <v>16100</v>
      </c>
      <c r="V215" s="5">
        <f t="shared" si="32"/>
        <v>19200</v>
      </c>
      <c r="W215" s="5">
        <f t="shared" si="33"/>
        <v>20800</v>
      </c>
      <c r="X215" s="1"/>
      <c r="Y215" s="1"/>
      <c r="Z215" s="1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2.75">
      <c r="A216" s="1"/>
      <c r="B216" s="5">
        <f t="shared" si="25"/>
        <v>7</v>
      </c>
      <c r="C216" s="1" t="str">
        <f t="shared" si="26"/>
        <v>Output 7</v>
      </c>
      <c r="D216" s="1"/>
      <c r="E216" s="5" t="str">
        <f t="shared" si="27"/>
        <v> m2</v>
      </c>
      <c r="F216" s="5">
        <f aca="true" t="shared" si="39" ref="F216:Q216">F172</f>
        <v>7700</v>
      </c>
      <c r="G216" s="5">
        <f t="shared" si="39"/>
        <v>10600</v>
      </c>
      <c r="H216" s="5">
        <f t="shared" si="39"/>
        <v>11500</v>
      </c>
      <c r="I216" s="5">
        <f t="shared" si="39"/>
        <v>13300</v>
      </c>
      <c r="J216" s="5">
        <f t="shared" si="39"/>
        <v>14900</v>
      </c>
      <c r="K216" s="5">
        <f t="shared" si="39"/>
        <v>14400</v>
      </c>
      <c r="L216" s="5">
        <f t="shared" si="39"/>
        <v>14700</v>
      </c>
      <c r="M216" s="5">
        <f t="shared" si="39"/>
        <v>15900</v>
      </c>
      <c r="N216" s="5">
        <f t="shared" si="39"/>
        <v>17300</v>
      </c>
      <c r="O216" s="5">
        <f t="shared" si="39"/>
        <v>19300</v>
      </c>
      <c r="P216" s="5">
        <f t="shared" si="39"/>
        <v>19600</v>
      </c>
      <c r="Q216" s="5">
        <f t="shared" si="39"/>
        <v>15800</v>
      </c>
      <c r="R216" s="5">
        <f t="shared" si="29"/>
        <v>175000</v>
      </c>
      <c r="S216" s="1"/>
      <c r="T216" s="5">
        <f t="shared" si="30"/>
        <v>29800</v>
      </c>
      <c r="U216" s="5">
        <f t="shared" si="31"/>
        <v>42600</v>
      </c>
      <c r="V216" s="5">
        <f t="shared" si="32"/>
        <v>47900</v>
      </c>
      <c r="W216" s="5">
        <f t="shared" si="33"/>
        <v>54700</v>
      </c>
      <c r="X216" s="1"/>
      <c r="Y216" s="1"/>
      <c r="Z216" s="1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2.75">
      <c r="A217" s="1"/>
      <c r="B217" s="5">
        <f t="shared" si="25"/>
        <v>8</v>
      </c>
      <c r="C217" s="1" t="str">
        <f t="shared" si="26"/>
        <v>Output 8</v>
      </c>
      <c r="D217" s="1"/>
      <c r="E217" s="5" t="str">
        <f t="shared" si="27"/>
        <v> m2</v>
      </c>
      <c r="F217" s="5">
        <f aca="true" t="shared" si="40" ref="F217:Q217">F173</f>
        <v>1800</v>
      </c>
      <c r="G217" s="5">
        <f t="shared" si="40"/>
        <v>2100</v>
      </c>
      <c r="H217" s="5">
        <f t="shared" si="40"/>
        <v>2600</v>
      </c>
      <c r="I217" s="5">
        <f t="shared" si="40"/>
        <v>3000</v>
      </c>
      <c r="J217" s="5">
        <f t="shared" si="40"/>
        <v>3300</v>
      </c>
      <c r="K217" s="5">
        <f t="shared" si="40"/>
        <v>3100</v>
      </c>
      <c r="L217" s="5">
        <f t="shared" si="40"/>
        <v>3300</v>
      </c>
      <c r="M217" s="5">
        <f t="shared" si="40"/>
        <v>3800</v>
      </c>
      <c r="N217" s="5">
        <f t="shared" si="40"/>
        <v>3900</v>
      </c>
      <c r="O217" s="5">
        <f t="shared" si="40"/>
        <v>4400</v>
      </c>
      <c r="P217" s="5">
        <f t="shared" si="40"/>
        <v>4300</v>
      </c>
      <c r="Q217" s="5">
        <f t="shared" si="40"/>
        <v>3400</v>
      </c>
      <c r="R217" s="5">
        <f t="shared" si="29"/>
        <v>39000</v>
      </c>
      <c r="S217" s="1"/>
      <c r="T217" s="5">
        <f t="shared" si="30"/>
        <v>6500</v>
      </c>
      <c r="U217" s="5">
        <f t="shared" si="31"/>
        <v>9400</v>
      </c>
      <c r="V217" s="5">
        <f t="shared" si="32"/>
        <v>11000</v>
      </c>
      <c r="W217" s="5">
        <f t="shared" si="33"/>
        <v>12100</v>
      </c>
      <c r="X217" s="1"/>
      <c r="Y217" s="1"/>
      <c r="Z217" s="1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2.75">
      <c r="A218" s="1"/>
      <c r="B218" s="5">
        <f t="shared" si="25"/>
        <v>9</v>
      </c>
      <c r="C218" s="1" t="str">
        <f t="shared" si="26"/>
        <v>Output 9</v>
      </c>
      <c r="D218" s="1"/>
      <c r="E218" s="5" t="str">
        <f t="shared" si="27"/>
        <v> m2</v>
      </c>
      <c r="F218" s="5">
        <f aca="true" t="shared" si="41" ref="F218:Q218">F174</f>
        <v>3100</v>
      </c>
      <c r="G218" s="5">
        <f t="shared" si="41"/>
        <v>4300</v>
      </c>
      <c r="H218" s="5">
        <f t="shared" si="41"/>
        <v>4800</v>
      </c>
      <c r="I218" s="5">
        <f t="shared" si="41"/>
        <v>5100</v>
      </c>
      <c r="J218" s="5">
        <f t="shared" si="41"/>
        <v>5900</v>
      </c>
      <c r="K218" s="5">
        <f t="shared" si="41"/>
        <v>5400</v>
      </c>
      <c r="L218" s="5">
        <f t="shared" si="41"/>
        <v>5500</v>
      </c>
      <c r="M218" s="5">
        <f t="shared" si="41"/>
        <v>6700</v>
      </c>
      <c r="N218" s="5">
        <f t="shared" si="41"/>
        <v>7200</v>
      </c>
      <c r="O218" s="5">
        <f t="shared" si="41"/>
        <v>7700</v>
      </c>
      <c r="P218" s="5">
        <f t="shared" si="41"/>
        <v>7800</v>
      </c>
      <c r="Q218" s="5">
        <f t="shared" si="41"/>
        <v>6500</v>
      </c>
      <c r="R218" s="5">
        <f t="shared" si="29"/>
        <v>70000</v>
      </c>
      <c r="S218" s="1"/>
      <c r="T218" s="5">
        <f t="shared" si="30"/>
        <v>12200</v>
      </c>
      <c r="U218" s="5">
        <f t="shared" si="31"/>
        <v>16400</v>
      </c>
      <c r="V218" s="5">
        <f t="shared" si="32"/>
        <v>19400</v>
      </c>
      <c r="W218" s="5">
        <f t="shared" si="33"/>
        <v>22000</v>
      </c>
      <c r="X218" s="1"/>
      <c r="Y218" s="1"/>
      <c r="Z218" s="1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2.75">
      <c r="A219" s="1"/>
      <c r="B219" s="5">
        <f t="shared" si="25"/>
        <v>10</v>
      </c>
      <c r="C219" s="1" t="str">
        <f t="shared" si="26"/>
        <v>Output 10</v>
      </c>
      <c r="D219" s="1"/>
      <c r="E219" s="5" t="str">
        <f t="shared" si="27"/>
        <v> m2</v>
      </c>
      <c r="F219" s="5">
        <f aca="true" t="shared" si="42" ref="F219:Q219">F175</f>
        <v>0</v>
      </c>
      <c r="G219" s="5">
        <f t="shared" si="42"/>
        <v>1000</v>
      </c>
      <c r="H219" s="5">
        <f t="shared" si="42"/>
        <v>1000</v>
      </c>
      <c r="I219" s="5">
        <f t="shared" si="42"/>
        <v>2000</v>
      </c>
      <c r="J219" s="5">
        <f t="shared" si="42"/>
        <v>2000</v>
      </c>
      <c r="K219" s="5">
        <f t="shared" si="42"/>
        <v>1000</v>
      </c>
      <c r="L219" s="5">
        <f t="shared" si="42"/>
        <v>1000</v>
      </c>
      <c r="M219" s="5">
        <f t="shared" si="42"/>
        <v>2000</v>
      </c>
      <c r="N219" s="5">
        <f t="shared" si="42"/>
        <v>3000</v>
      </c>
      <c r="O219" s="5">
        <f t="shared" si="42"/>
        <v>3000</v>
      </c>
      <c r="P219" s="5">
        <f t="shared" si="42"/>
        <v>3000</v>
      </c>
      <c r="Q219" s="5">
        <f t="shared" si="42"/>
        <v>1000</v>
      </c>
      <c r="R219" s="5">
        <f t="shared" si="29"/>
        <v>20000</v>
      </c>
      <c r="S219" s="1"/>
      <c r="T219" s="5">
        <f t="shared" si="30"/>
        <v>2000</v>
      </c>
      <c r="U219" s="5">
        <f t="shared" si="31"/>
        <v>5000</v>
      </c>
      <c r="V219" s="5">
        <f t="shared" si="32"/>
        <v>6000</v>
      </c>
      <c r="W219" s="5">
        <f t="shared" si="33"/>
        <v>7000</v>
      </c>
      <c r="X219" s="1"/>
      <c r="Y219" s="1"/>
      <c r="Z219" s="1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2.75">
      <c r="A220" s="1"/>
      <c r="B220" s="5">
        <f t="shared" si="25"/>
        <v>11</v>
      </c>
      <c r="C220" s="1" t="str">
        <f t="shared" si="26"/>
        <v>Output 11</v>
      </c>
      <c r="D220" s="1"/>
      <c r="E220" s="5" t="str">
        <f t="shared" si="27"/>
        <v> m2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f t="shared" si="29"/>
        <v>0</v>
      </c>
      <c r="S220" s="1"/>
      <c r="T220" s="5">
        <f t="shared" si="30"/>
        <v>0</v>
      </c>
      <c r="U220" s="5">
        <f t="shared" si="31"/>
        <v>0</v>
      </c>
      <c r="V220" s="5">
        <f t="shared" si="32"/>
        <v>0</v>
      </c>
      <c r="W220" s="5">
        <f t="shared" si="33"/>
        <v>0</v>
      </c>
      <c r="X220" s="1"/>
      <c r="Y220" s="1"/>
      <c r="Z220" s="1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2.75">
      <c r="A221" s="1"/>
      <c r="B221" s="5">
        <f t="shared" si="25"/>
        <v>12</v>
      </c>
      <c r="C221" s="1" t="str">
        <f t="shared" si="26"/>
        <v>Output 12</v>
      </c>
      <c r="D221" s="1"/>
      <c r="E221" s="5" t="str">
        <f t="shared" si="27"/>
        <v> m2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f t="shared" si="29"/>
        <v>0</v>
      </c>
      <c r="S221" s="1"/>
      <c r="T221" s="5">
        <f t="shared" si="30"/>
        <v>0</v>
      </c>
      <c r="U221" s="5">
        <f t="shared" si="31"/>
        <v>0</v>
      </c>
      <c r="V221" s="5">
        <f t="shared" si="32"/>
        <v>0</v>
      </c>
      <c r="W221" s="5">
        <f t="shared" si="33"/>
        <v>0</v>
      </c>
      <c r="X221" s="1"/>
      <c r="Y221" s="1"/>
      <c r="Z221" s="1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2.75">
      <c r="A222" s="1"/>
      <c r="B222" s="5">
        <f t="shared" si="25"/>
        <v>13</v>
      </c>
      <c r="C222" s="1" t="str">
        <f t="shared" si="26"/>
        <v>Output 13</v>
      </c>
      <c r="D222" s="1"/>
      <c r="E222" s="5" t="str">
        <f t="shared" si="27"/>
        <v> m2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f t="shared" si="29"/>
        <v>0</v>
      </c>
      <c r="S222" s="1"/>
      <c r="T222" s="5">
        <f t="shared" si="30"/>
        <v>0</v>
      </c>
      <c r="U222" s="5">
        <f t="shared" si="31"/>
        <v>0</v>
      </c>
      <c r="V222" s="5">
        <f t="shared" si="32"/>
        <v>0</v>
      </c>
      <c r="W222" s="5">
        <f t="shared" si="33"/>
        <v>0</v>
      </c>
      <c r="X222" s="1"/>
      <c r="Y222" s="1"/>
      <c r="Z222" s="1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2.75">
      <c r="A223" s="1"/>
      <c r="B223" s="5">
        <f t="shared" si="25"/>
        <v>14</v>
      </c>
      <c r="C223" s="1" t="str">
        <f t="shared" si="26"/>
        <v>Output 14</v>
      </c>
      <c r="D223" s="1"/>
      <c r="E223" s="5" t="str">
        <f t="shared" si="27"/>
        <v> m2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f t="shared" si="29"/>
        <v>0</v>
      </c>
      <c r="S223" s="1"/>
      <c r="T223" s="5">
        <f t="shared" si="30"/>
        <v>0</v>
      </c>
      <c r="U223" s="5">
        <f t="shared" si="31"/>
        <v>0</v>
      </c>
      <c r="V223" s="5">
        <f t="shared" si="32"/>
        <v>0</v>
      </c>
      <c r="W223" s="5">
        <f t="shared" si="33"/>
        <v>0</v>
      </c>
      <c r="X223" s="1"/>
      <c r="Y223" s="1"/>
      <c r="Z223" s="1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2.75">
      <c r="A224" s="1"/>
      <c r="B224" s="5">
        <f t="shared" si="25"/>
        <v>15</v>
      </c>
      <c r="C224" s="1" t="str">
        <f t="shared" si="26"/>
        <v>Output 15</v>
      </c>
      <c r="D224" s="1"/>
      <c r="E224" s="5" t="str">
        <f t="shared" si="27"/>
        <v> m2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f t="shared" si="29"/>
        <v>0</v>
      </c>
      <c r="S224" s="1"/>
      <c r="T224" s="5">
        <f t="shared" si="30"/>
        <v>0</v>
      </c>
      <c r="U224" s="5">
        <f t="shared" si="31"/>
        <v>0</v>
      </c>
      <c r="V224" s="5">
        <f t="shared" si="32"/>
        <v>0</v>
      </c>
      <c r="W224" s="5">
        <f t="shared" si="33"/>
        <v>0</v>
      </c>
      <c r="X224" s="1"/>
      <c r="Y224" s="1"/>
      <c r="Z224" s="1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2.75">
      <c r="A225" s="1"/>
      <c r="B225" s="5">
        <f t="shared" si="25"/>
        <v>16</v>
      </c>
      <c r="C225" s="1" t="str">
        <f t="shared" si="26"/>
        <v>Output 16</v>
      </c>
      <c r="D225" s="1"/>
      <c r="E225" s="5" t="str">
        <f t="shared" si="27"/>
        <v> kom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f t="shared" si="29"/>
        <v>0</v>
      </c>
      <c r="S225" s="1"/>
      <c r="T225" s="5">
        <f t="shared" si="30"/>
        <v>0</v>
      </c>
      <c r="U225" s="5">
        <f t="shared" si="31"/>
        <v>0</v>
      </c>
      <c r="V225" s="5">
        <f t="shared" si="32"/>
        <v>0</v>
      </c>
      <c r="W225" s="5">
        <f t="shared" si="33"/>
        <v>0</v>
      </c>
      <c r="X225" s="1"/>
      <c r="Y225" s="1"/>
      <c r="Z225" s="1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2.75">
      <c r="A226" s="1"/>
      <c r="B226" s="5">
        <f t="shared" si="25"/>
        <v>17</v>
      </c>
      <c r="C226" s="1" t="str">
        <f t="shared" si="26"/>
        <v>Output 17</v>
      </c>
      <c r="D226" s="1"/>
      <c r="E226" s="5" t="str">
        <f t="shared" si="27"/>
        <v> kg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f t="shared" si="29"/>
        <v>0</v>
      </c>
      <c r="S226" s="1"/>
      <c r="T226" s="5">
        <f t="shared" si="30"/>
        <v>0</v>
      </c>
      <c r="U226" s="5">
        <f t="shared" si="31"/>
        <v>0</v>
      </c>
      <c r="V226" s="5">
        <f t="shared" si="32"/>
        <v>0</v>
      </c>
      <c r="W226" s="5">
        <f t="shared" si="33"/>
        <v>0</v>
      </c>
      <c r="X226" s="1"/>
      <c r="Y226" s="1"/>
      <c r="Z226" s="1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2.75">
      <c r="A227" s="1"/>
      <c r="B227" s="5">
        <f t="shared" si="25"/>
        <v>18</v>
      </c>
      <c r="C227" s="1" t="str">
        <f t="shared" si="26"/>
        <v>Output 18</v>
      </c>
      <c r="D227" s="1"/>
      <c r="E227" s="5" t="str">
        <f t="shared" si="27"/>
        <v> m2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f t="shared" si="29"/>
        <v>0</v>
      </c>
      <c r="S227" s="1"/>
      <c r="T227" s="5">
        <f t="shared" si="30"/>
        <v>0</v>
      </c>
      <c r="U227" s="5">
        <f t="shared" si="31"/>
        <v>0</v>
      </c>
      <c r="V227" s="5">
        <f t="shared" si="32"/>
        <v>0</v>
      </c>
      <c r="W227" s="5">
        <f t="shared" si="33"/>
        <v>0</v>
      </c>
      <c r="X227" s="1"/>
      <c r="Y227" s="1"/>
      <c r="Z227" s="1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2.75">
      <c r="A228" s="1"/>
      <c r="B228" s="5">
        <f t="shared" si="25"/>
        <v>19</v>
      </c>
      <c r="C228" s="1" t="str">
        <f t="shared" si="26"/>
        <v>Output 19</v>
      </c>
      <c r="D228" s="1"/>
      <c r="E228" s="5" t="str">
        <f t="shared" si="27"/>
        <v> kom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f t="shared" si="29"/>
        <v>0</v>
      </c>
      <c r="S228" s="1"/>
      <c r="T228" s="5">
        <f t="shared" si="30"/>
        <v>0</v>
      </c>
      <c r="U228" s="5">
        <f t="shared" si="31"/>
        <v>0</v>
      </c>
      <c r="V228" s="5">
        <f t="shared" si="32"/>
        <v>0</v>
      </c>
      <c r="W228" s="5">
        <f t="shared" si="33"/>
        <v>0</v>
      </c>
      <c r="X228" s="1"/>
      <c r="Y228" s="1"/>
      <c r="Z228" s="1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2.75">
      <c r="A229" s="1"/>
      <c r="B229" s="12">
        <f t="shared" si="25"/>
        <v>20</v>
      </c>
      <c r="C229" s="12" t="str">
        <f t="shared" si="26"/>
        <v>Output 20</v>
      </c>
      <c r="D229" s="12"/>
      <c r="E229" s="12" t="str">
        <f t="shared" si="27"/>
        <v> kom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f t="shared" si="29"/>
        <v>0</v>
      </c>
      <c r="S229" s="1"/>
      <c r="T229" s="5">
        <f t="shared" si="30"/>
        <v>0</v>
      </c>
      <c r="U229" s="5">
        <f t="shared" si="31"/>
        <v>0</v>
      </c>
      <c r="V229" s="5">
        <f t="shared" si="32"/>
        <v>0</v>
      </c>
      <c r="W229" s="5">
        <f t="shared" si="33"/>
        <v>0</v>
      </c>
      <c r="X229" s="1"/>
      <c r="Y229" s="1"/>
      <c r="Z229" s="1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2.75">
      <c r="A230" s="1"/>
      <c r="B230" s="1"/>
      <c r="C230" s="1"/>
      <c r="D230" s="1"/>
      <c r="E230" s="1"/>
      <c r="F230" s="1">
        <f aca="true" t="shared" si="43" ref="F230:R230">SUM(F210:F229)</f>
        <v>81000</v>
      </c>
      <c r="G230" s="1">
        <f t="shared" si="43"/>
        <v>118800</v>
      </c>
      <c r="H230" s="1">
        <f t="shared" si="43"/>
        <v>138100</v>
      </c>
      <c r="I230" s="1">
        <f t="shared" si="43"/>
        <v>150800</v>
      </c>
      <c r="J230" s="1">
        <f t="shared" si="43"/>
        <v>140000</v>
      </c>
      <c r="K230" s="1">
        <f t="shared" si="43"/>
        <v>132900</v>
      </c>
      <c r="L230" s="1">
        <f t="shared" si="43"/>
        <v>125100</v>
      </c>
      <c r="M230" s="1">
        <f t="shared" si="43"/>
        <v>142100</v>
      </c>
      <c r="N230" s="1">
        <f t="shared" si="43"/>
        <v>183700</v>
      </c>
      <c r="O230" s="1">
        <f t="shared" si="43"/>
        <v>200000</v>
      </c>
      <c r="P230" s="1">
        <f t="shared" si="43"/>
        <v>201700</v>
      </c>
      <c r="Q230" s="1">
        <f t="shared" si="43"/>
        <v>145800</v>
      </c>
      <c r="R230" s="1">
        <f t="shared" si="43"/>
        <v>1760000</v>
      </c>
      <c r="S230" s="1"/>
      <c r="T230" s="1">
        <f>SUM(T210:T229)</f>
        <v>337900</v>
      </c>
      <c r="U230" s="1">
        <f>SUM(U210:U229)</f>
        <v>423700</v>
      </c>
      <c r="V230" s="1">
        <f>SUM(V210:V229)</f>
        <v>450900</v>
      </c>
      <c r="W230" s="1">
        <f>SUM(W210:W229)</f>
        <v>547500</v>
      </c>
      <c r="X230" s="1"/>
      <c r="Y230" s="1"/>
      <c r="Z230" s="1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2.75">
      <c r="A231" s="3">
        <v>2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2.75">
      <c r="A232" s="1"/>
      <c r="B232" s="3" t="s">
        <v>163</v>
      </c>
      <c r="C232" s="3" t="s">
        <v>396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2.75">
      <c r="A233" s="1"/>
      <c r="B233" s="1"/>
      <c r="C233" s="1"/>
      <c r="D233" s="1"/>
      <c r="E233" s="1"/>
      <c r="F233" s="1" t="str">
        <f>D8</f>
        <v> - EUR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 t="str">
        <f>F233</f>
        <v> - EUR</v>
      </c>
      <c r="U233" s="1"/>
      <c r="V233" s="1"/>
      <c r="W233" s="1"/>
      <c r="X233" s="1"/>
      <c r="Y233" s="1"/>
      <c r="Z233" s="1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2.75">
      <c r="A234" s="1"/>
      <c r="B234" s="8" t="str">
        <f aca="true" t="shared" si="44" ref="B234:C253">B162</f>
        <v> No.</v>
      </c>
      <c r="C234" s="8" t="str">
        <f t="shared" si="44"/>
        <v>Description</v>
      </c>
      <c r="D234" s="8" t="str">
        <f aca="true" t="shared" si="45" ref="D234:D275">E162</f>
        <v>  Units</v>
      </c>
      <c r="E234" s="8" t="s">
        <v>258</v>
      </c>
      <c r="F234" s="14"/>
      <c r="G234" s="14" t="str">
        <f>G162</f>
        <v>  By month</v>
      </c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8" t="s">
        <v>254</v>
      </c>
      <c r="S234" s="1"/>
      <c r="T234" s="5"/>
      <c r="U234" s="5" t="s">
        <v>247</v>
      </c>
      <c r="V234" s="5"/>
      <c r="W234" s="5"/>
      <c r="X234" s="1"/>
      <c r="Y234" s="1"/>
      <c r="Z234" s="1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2.75">
      <c r="A235" s="1"/>
      <c r="B235" s="12" t="str">
        <f t="shared" si="44"/>
        <v> </v>
      </c>
      <c r="C235" s="12" t="str">
        <f t="shared" si="44"/>
        <v> </v>
      </c>
      <c r="D235" s="12" t="str">
        <f t="shared" si="45"/>
        <v> </v>
      </c>
      <c r="E235" s="12" t="s">
        <v>257</v>
      </c>
      <c r="F235" s="12" t="str">
        <f aca="true" t="shared" si="46" ref="F235:Q235">D11</f>
        <v>        1</v>
      </c>
      <c r="G235" s="12" t="str">
        <f t="shared" si="46"/>
        <v>        2</v>
      </c>
      <c r="H235" s="12" t="str">
        <f t="shared" si="46"/>
        <v>        3</v>
      </c>
      <c r="I235" s="12" t="str">
        <f t="shared" si="46"/>
        <v>        4</v>
      </c>
      <c r="J235" s="12" t="str">
        <f t="shared" si="46"/>
        <v>        5</v>
      </c>
      <c r="K235" s="12" t="str">
        <f t="shared" si="46"/>
        <v>        6</v>
      </c>
      <c r="L235" s="12" t="str">
        <f t="shared" si="46"/>
        <v>        7</v>
      </c>
      <c r="M235" s="12" t="str">
        <f t="shared" si="46"/>
        <v>        8</v>
      </c>
      <c r="N235" s="12" t="str">
        <f t="shared" si="46"/>
        <v>        9</v>
      </c>
      <c r="O235" s="12" t="str">
        <f t="shared" si="46"/>
        <v>        10</v>
      </c>
      <c r="P235" s="12" t="str">
        <f t="shared" si="46"/>
        <v>        11</v>
      </c>
      <c r="Q235" s="12" t="str">
        <f t="shared" si="46"/>
        <v>        12</v>
      </c>
      <c r="R235" s="12" t="s">
        <v>1</v>
      </c>
      <c r="S235" s="1"/>
      <c r="T235" s="5" t="str">
        <f>T163</f>
        <v>       Q1</v>
      </c>
      <c r="U235" s="5" t="str">
        <f>U163</f>
        <v>       Q2</v>
      </c>
      <c r="V235" s="5" t="str">
        <f>V163</f>
        <v>       Q3</v>
      </c>
      <c r="W235" s="5" t="str">
        <f>W163</f>
        <v>       Q4</v>
      </c>
      <c r="X235" s="1"/>
      <c r="Y235" s="1"/>
      <c r="Z235" s="1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2.75">
      <c r="A236" s="1"/>
      <c r="B236" s="5">
        <f t="shared" si="44"/>
        <v>1</v>
      </c>
      <c r="C236" s="5" t="str">
        <f t="shared" si="44"/>
        <v>Output 1</v>
      </c>
      <c r="D236" s="5" t="str">
        <f t="shared" si="45"/>
        <v> m2</v>
      </c>
      <c r="E236" s="22">
        <v>4.76</v>
      </c>
      <c r="F236" s="22">
        <v>4.760370370370371</v>
      </c>
      <c r="G236" s="22">
        <v>4.7692</v>
      </c>
      <c r="H236" s="22">
        <v>4.871739130434783</v>
      </c>
      <c r="I236" s="22">
        <v>4.912</v>
      </c>
      <c r="J236" s="22">
        <f aca="true" t="shared" si="47" ref="J236:Q236">I236</f>
        <v>4.912</v>
      </c>
      <c r="K236" s="22">
        <f t="shared" si="47"/>
        <v>4.912</v>
      </c>
      <c r="L236" s="22">
        <f t="shared" si="47"/>
        <v>4.912</v>
      </c>
      <c r="M236" s="22">
        <f t="shared" si="47"/>
        <v>4.912</v>
      </c>
      <c r="N236" s="22">
        <f t="shared" si="47"/>
        <v>4.912</v>
      </c>
      <c r="O236" s="22">
        <f t="shared" si="47"/>
        <v>4.912</v>
      </c>
      <c r="P236" s="22">
        <f t="shared" si="47"/>
        <v>4.912</v>
      </c>
      <c r="Q236" s="22">
        <f t="shared" si="47"/>
        <v>4.912</v>
      </c>
      <c r="R236" s="22">
        <f aca="true" t="shared" si="48" ref="R236:R275">SUM(F236:Q236)/$D$10</f>
        <v>4.884109125067096</v>
      </c>
      <c r="S236" s="1"/>
      <c r="T236" s="5">
        <f aca="true" t="shared" si="49" ref="T236:T275">SUM(F236:H236)/3</f>
        <v>4.800436500268384</v>
      </c>
      <c r="U236" s="5">
        <f aca="true" t="shared" si="50" ref="U236:U275">SUM(I236:K236)/3</f>
        <v>4.912</v>
      </c>
      <c r="V236" s="5">
        <f aca="true" t="shared" si="51" ref="V236:V275">SUM(L236:N236)/3</f>
        <v>4.912</v>
      </c>
      <c r="W236" s="5">
        <f aca="true" t="shared" si="52" ref="W236:W275">SUM(O236:Q236)/3</f>
        <v>4.912</v>
      </c>
      <c r="X236" s="1"/>
      <c r="Y236" s="1"/>
      <c r="Z236" s="1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2.75">
      <c r="A237" s="1"/>
      <c r="B237" s="5">
        <f t="shared" si="44"/>
        <v>2</v>
      </c>
      <c r="C237" s="5" t="str">
        <f t="shared" si="44"/>
        <v>Output 2</v>
      </c>
      <c r="D237" s="5" t="str">
        <f t="shared" si="45"/>
        <v> m2</v>
      </c>
      <c r="E237" s="22">
        <v>3.68</v>
      </c>
      <c r="F237" s="22">
        <v>3.68</v>
      </c>
      <c r="G237" s="22">
        <v>3.68</v>
      </c>
      <c r="H237" s="22">
        <v>3.68</v>
      </c>
      <c r="I237" s="22">
        <v>3.68</v>
      </c>
      <c r="J237" s="22">
        <v>3.68</v>
      </c>
      <c r="K237" s="22">
        <v>3.68</v>
      </c>
      <c r="L237" s="22">
        <v>3.68</v>
      </c>
      <c r="M237" s="22">
        <v>3.68</v>
      </c>
      <c r="N237" s="22">
        <v>3.68</v>
      </c>
      <c r="O237" s="22">
        <v>3.68</v>
      </c>
      <c r="P237" s="22">
        <v>3.68</v>
      </c>
      <c r="Q237" s="22">
        <f>P237</f>
        <v>3.68</v>
      </c>
      <c r="R237" s="22">
        <f t="shared" si="48"/>
        <v>3.68</v>
      </c>
      <c r="S237" s="1"/>
      <c r="T237" s="5">
        <f t="shared" si="49"/>
        <v>3.68</v>
      </c>
      <c r="U237" s="5">
        <f t="shared" si="50"/>
        <v>3.68</v>
      </c>
      <c r="V237" s="5">
        <f t="shared" si="51"/>
        <v>3.68</v>
      </c>
      <c r="W237" s="5">
        <f t="shared" si="52"/>
        <v>3.68</v>
      </c>
      <c r="X237" s="1"/>
      <c r="Y237" s="1"/>
      <c r="Z237" s="1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2.75">
      <c r="A238" s="1"/>
      <c r="B238" s="5">
        <f t="shared" si="44"/>
        <v>3</v>
      </c>
      <c r="C238" s="5" t="str">
        <f t="shared" si="44"/>
        <v>Output 3</v>
      </c>
      <c r="D238" s="5" t="str">
        <f t="shared" si="45"/>
        <v> m2</v>
      </c>
      <c r="E238" s="22">
        <v>3.86</v>
      </c>
      <c r="F238" s="22">
        <v>3.8566</v>
      </c>
      <c r="G238" s="22">
        <v>4.1197083333333335</v>
      </c>
      <c r="H238" s="22">
        <v>4.1286083815028904</v>
      </c>
      <c r="I238" s="22">
        <v>4.104456865127582</v>
      </c>
      <c r="J238" s="22">
        <v>4.2549053318824805</v>
      </c>
      <c r="K238" s="22">
        <v>4.314554919908467</v>
      </c>
      <c r="L238" s="22">
        <v>4.367688378033206</v>
      </c>
      <c r="M238" s="22">
        <v>4.406904386951631</v>
      </c>
      <c r="N238" s="22">
        <v>4.245290039840637</v>
      </c>
      <c r="O238" s="22">
        <v>4.258918322295806</v>
      </c>
      <c r="P238" s="22">
        <v>4.255291727140784</v>
      </c>
      <c r="Q238" s="22">
        <v>4.41513085106383</v>
      </c>
      <c r="R238" s="22">
        <f t="shared" si="48"/>
        <v>4.227338128090055</v>
      </c>
      <c r="S238" s="1"/>
      <c r="T238" s="5">
        <f t="shared" si="49"/>
        <v>4.034972238278741</v>
      </c>
      <c r="U238" s="5">
        <f t="shared" si="50"/>
        <v>4.224639038972843</v>
      </c>
      <c r="V238" s="5">
        <f t="shared" si="51"/>
        <v>4.339960934941825</v>
      </c>
      <c r="W238" s="5">
        <f t="shared" si="52"/>
        <v>4.309780300166806</v>
      </c>
      <c r="X238" s="1"/>
      <c r="Y238" s="1"/>
      <c r="Z238" s="1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2.75">
      <c r="A239" s="1"/>
      <c r="B239" s="5">
        <f t="shared" si="44"/>
        <v>4</v>
      </c>
      <c r="C239" s="5" t="str">
        <f t="shared" si="44"/>
        <v>Output 3 - export</v>
      </c>
      <c r="D239" s="5" t="str">
        <f t="shared" si="45"/>
        <v> m2</v>
      </c>
      <c r="E239" s="22">
        <v>3.16</v>
      </c>
      <c r="F239" s="22">
        <v>3.1554</v>
      </c>
      <c r="G239" s="22">
        <v>3.3706704545454547</v>
      </c>
      <c r="H239" s="22">
        <v>3.3779523121387283</v>
      </c>
      <c r="I239" s="22">
        <v>3.3581919805589306</v>
      </c>
      <c r="J239" s="22">
        <v>3.4812861806311206</v>
      </c>
      <c r="K239" s="22">
        <v>3.5300903890160185</v>
      </c>
      <c r="L239" s="22">
        <v>3.5735632183908046</v>
      </c>
      <c r="M239" s="22">
        <v>3.605649043869516</v>
      </c>
      <c r="N239" s="22">
        <v>3.473419123505976</v>
      </c>
      <c r="O239" s="22">
        <v>3.484569536423841</v>
      </c>
      <c r="P239" s="22">
        <v>3.4816023222060957</v>
      </c>
      <c r="Q239" s="22">
        <v>3.6123797872340426</v>
      </c>
      <c r="R239" s="22">
        <f t="shared" si="48"/>
        <v>3.458731195710044</v>
      </c>
      <c r="S239" s="1"/>
      <c r="T239" s="5">
        <f t="shared" si="49"/>
        <v>3.3013409222280607</v>
      </c>
      <c r="U239" s="5">
        <f t="shared" si="50"/>
        <v>3.45652285006869</v>
      </c>
      <c r="V239" s="5">
        <f t="shared" si="51"/>
        <v>3.5508771285887657</v>
      </c>
      <c r="W239" s="5">
        <f t="shared" si="52"/>
        <v>3.5261838819546596</v>
      </c>
      <c r="X239" s="1"/>
      <c r="Y239" s="1"/>
      <c r="Z239" s="1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2.75">
      <c r="A240" s="1"/>
      <c r="B240" s="5">
        <f t="shared" si="44"/>
        <v>5</v>
      </c>
      <c r="C240" s="5" t="str">
        <f t="shared" si="44"/>
        <v>Output 4</v>
      </c>
      <c r="D240" s="5" t="str">
        <f t="shared" si="45"/>
        <v> m2</v>
      </c>
      <c r="E240" s="22">
        <v>7.16</v>
      </c>
      <c r="F240" s="22">
        <v>7.16</v>
      </c>
      <c r="G240" s="22">
        <v>7.16</v>
      </c>
      <c r="H240" s="22">
        <v>7.16</v>
      </c>
      <c r="I240" s="22">
        <f aca="true" t="shared" si="53" ref="I240:Q240">H240</f>
        <v>7.16</v>
      </c>
      <c r="J240" s="22">
        <f t="shared" si="53"/>
        <v>7.16</v>
      </c>
      <c r="K240" s="22">
        <f t="shared" si="53"/>
        <v>7.16</v>
      </c>
      <c r="L240" s="22">
        <f t="shared" si="53"/>
        <v>7.16</v>
      </c>
      <c r="M240" s="22">
        <f t="shared" si="53"/>
        <v>7.16</v>
      </c>
      <c r="N240" s="22">
        <f t="shared" si="53"/>
        <v>7.16</v>
      </c>
      <c r="O240" s="22">
        <f t="shared" si="53"/>
        <v>7.16</v>
      </c>
      <c r="P240" s="22">
        <f t="shared" si="53"/>
        <v>7.16</v>
      </c>
      <c r="Q240" s="22">
        <f t="shared" si="53"/>
        <v>7.16</v>
      </c>
      <c r="R240" s="22">
        <f t="shared" si="48"/>
        <v>7.1599999999999975</v>
      </c>
      <c r="S240" s="1"/>
      <c r="T240" s="5">
        <f t="shared" si="49"/>
        <v>7.16</v>
      </c>
      <c r="U240" s="5">
        <f t="shared" si="50"/>
        <v>7.16</v>
      </c>
      <c r="V240" s="5">
        <f t="shared" si="51"/>
        <v>7.16</v>
      </c>
      <c r="W240" s="5">
        <f t="shared" si="52"/>
        <v>7.16</v>
      </c>
      <c r="X240" s="1"/>
      <c r="Y240" s="1"/>
      <c r="Z240" s="1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2.75">
      <c r="A241" s="1"/>
      <c r="B241" s="5">
        <f t="shared" si="44"/>
        <v>6</v>
      </c>
      <c r="C241" s="5" t="str">
        <f t="shared" si="44"/>
        <v>Output 5</v>
      </c>
      <c r="D241" s="5" t="str">
        <f t="shared" si="45"/>
        <v> m2</v>
      </c>
      <c r="E241" s="22">
        <v>7.65</v>
      </c>
      <c r="F241" s="22">
        <v>7.651947368421053</v>
      </c>
      <c r="G241" s="22">
        <v>7.674791666666667</v>
      </c>
      <c r="H241" s="22">
        <v>7.72695</v>
      </c>
      <c r="I241" s="22">
        <v>7.8228333333333335</v>
      </c>
      <c r="J241" s="22">
        <v>7.816815950920246</v>
      </c>
      <c r="K241" s="22">
        <v>7.81885534591195</v>
      </c>
      <c r="L241" s="22">
        <v>7.81291975308642</v>
      </c>
      <c r="M241" s="22">
        <v>7.820461956521739</v>
      </c>
      <c r="N241" s="22">
        <v>7.8251592039801</v>
      </c>
      <c r="O241" s="22">
        <v>7.824864864864865</v>
      </c>
      <c r="P241" s="22">
        <v>7.8265</v>
      </c>
      <c r="Q241" s="22">
        <v>7.834578125</v>
      </c>
      <c r="R241" s="22">
        <f t="shared" si="48"/>
        <v>7.788056464058864</v>
      </c>
      <c r="S241" s="1"/>
      <c r="T241" s="5">
        <f t="shared" si="49"/>
        <v>7.684563011695907</v>
      </c>
      <c r="U241" s="5">
        <f t="shared" si="50"/>
        <v>7.819501543388509</v>
      </c>
      <c r="V241" s="5">
        <f t="shared" si="51"/>
        <v>7.8195136378627526</v>
      </c>
      <c r="W241" s="5">
        <f t="shared" si="52"/>
        <v>7.828647663288289</v>
      </c>
      <c r="X241" s="1"/>
      <c r="Y241" s="1"/>
      <c r="Z241" s="1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2.75">
      <c r="A242" s="1"/>
      <c r="B242" s="5">
        <f t="shared" si="44"/>
        <v>7</v>
      </c>
      <c r="C242" s="5" t="str">
        <f t="shared" si="44"/>
        <v>Output 5 - export</v>
      </c>
      <c r="D242" s="5" t="str">
        <f t="shared" si="45"/>
        <v> m2</v>
      </c>
      <c r="E242" s="22">
        <v>6.26</v>
      </c>
      <c r="F242" s="22">
        <v>6.260684210526316</v>
      </c>
      <c r="G242" s="22">
        <v>6.279375</v>
      </c>
      <c r="H242" s="22">
        <v>6.32205</v>
      </c>
      <c r="I242" s="22">
        <v>6.4005</v>
      </c>
      <c r="J242" s="22">
        <v>6.395576687116565</v>
      </c>
      <c r="K242" s="22">
        <v>6.397245283018868</v>
      </c>
      <c r="L242" s="22">
        <v>6.392388888888889</v>
      </c>
      <c r="M242" s="22">
        <v>6.398559782608696</v>
      </c>
      <c r="N242" s="22">
        <v>6.402402985074627</v>
      </c>
      <c r="O242" s="22">
        <v>6.4021621621621625</v>
      </c>
      <c r="P242" s="22">
        <v>6.4035</v>
      </c>
      <c r="Q242" s="22">
        <v>6.410109375</v>
      </c>
      <c r="R242" s="22">
        <f t="shared" si="48"/>
        <v>6.372046197866344</v>
      </c>
      <c r="S242" s="1"/>
      <c r="T242" s="5">
        <f t="shared" si="49"/>
        <v>6.2873697368421055</v>
      </c>
      <c r="U242" s="5">
        <f t="shared" si="50"/>
        <v>6.3977739900451445</v>
      </c>
      <c r="V242" s="5">
        <f t="shared" si="51"/>
        <v>6.3977838855240705</v>
      </c>
      <c r="W242" s="5">
        <f t="shared" si="52"/>
        <v>6.405257179054054</v>
      </c>
      <c r="X242" s="1"/>
      <c r="Y242" s="1"/>
      <c r="Z242" s="1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2.75">
      <c r="A243" s="1"/>
      <c r="B243" s="5">
        <f t="shared" si="44"/>
        <v>8</v>
      </c>
      <c r="C243" s="5" t="str">
        <f t="shared" si="44"/>
        <v>Output 6</v>
      </c>
      <c r="D243" s="5" t="str">
        <f t="shared" si="45"/>
        <v> m2</v>
      </c>
      <c r="E243" s="22">
        <v>9.21</v>
      </c>
      <c r="F243" s="22">
        <v>9.205</v>
      </c>
      <c r="G243" s="22">
        <v>9.205</v>
      </c>
      <c r="H243" s="22">
        <v>9.199069767441861</v>
      </c>
      <c r="I243" s="22">
        <v>9.177872340425532</v>
      </c>
      <c r="J243" s="22">
        <v>9.164736842105263</v>
      </c>
      <c r="K243" s="22">
        <v>9.164736842105263</v>
      </c>
      <c r="L243" s="22">
        <v>9.150655737704918</v>
      </c>
      <c r="M243" s="22">
        <v>9.16515625</v>
      </c>
      <c r="N243" s="22">
        <v>9.178358208955224</v>
      </c>
      <c r="O243" s="22">
        <v>9.1744</v>
      </c>
      <c r="P243" s="22">
        <v>9.177432432432433</v>
      </c>
      <c r="Q243" s="22">
        <v>9.209322033898305</v>
      </c>
      <c r="R243" s="22">
        <f t="shared" si="48"/>
        <v>9.180978371255733</v>
      </c>
      <c r="S243" s="1"/>
      <c r="T243" s="5">
        <f t="shared" si="49"/>
        <v>9.203023255813953</v>
      </c>
      <c r="U243" s="5">
        <f t="shared" si="50"/>
        <v>9.169115341545352</v>
      </c>
      <c r="V243" s="5">
        <f t="shared" si="51"/>
        <v>9.164723398886714</v>
      </c>
      <c r="W243" s="5">
        <f t="shared" si="52"/>
        <v>9.18705148877691</v>
      </c>
      <c r="X243" s="1"/>
      <c r="Y243" s="1"/>
      <c r="Z243" s="1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2.75">
      <c r="A244" s="1"/>
      <c r="B244" s="5">
        <f t="shared" si="44"/>
        <v>9</v>
      </c>
      <c r="C244" s="5" t="str">
        <f t="shared" si="44"/>
        <v>Output 7</v>
      </c>
      <c r="D244" s="5" t="str">
        <f t="shared" si="45"/>
        <v> m2</v>
      </c>
      <c r="E244" s="22">
        <v>8.11</v>
      </c>
      <c r="F244" s="22">
        <v>8.107142857142858</v>
      </c>
      <c r="G244" s="22">
        <v>8.062358490566037</v>
      </c>
      <c r="H244" s="22">
        <v>8.104695652173913</v>
      </c>
      <c r="I244" s="22">
        <v>8.063082706766917</v>
      </c>
      <c r="J244" s="22">
        <v>8.062214765100672</v>
      </c>
      <c r="K244" s="22">
        <v>8.063333333333333</v>
      </c>
      <c r="L244" s="22">
        <v>8.060408163265306</v>
      </c>
      <c r="M244" s="22">
        <v>8.057672955974843</v>
      </c>
      <c r="N244" s="22">
        <v>8.038092485549132</v>
      </c>
      <c r="O244" s="22">
        <v>8.04217616580311</v>
      </c>
      <c r="P244" s="22">
        <v>8.046989795918368</v>
      </c>
      <c r="Q244" s="22">
        <v>8.083101265822785</v>
      </c>
      <c r="R244" s="22">
        <f t="shared" si="48"/>
        <v>8.065939053118106</v>
      </c>
      <c r="S244" s="1"/>
      <c r="T244" s="5">
        <f t="shared" si="49"/>
        <v>8.091398999960935</v>
      </c>
      <c r="U244" s="5">
        <f t="shared" si="50"/>
        <v>8.062876935066974</v>
      </c>
      <c r="V244" s="5">
        <f t="shared" si="51"/>
        <v>8.052057868263093</v>
      </c>
      <c r="W244" s="5">
        <f t="shared" si="52"/>
        <v>8.05742240918142</v>
      </c>
      <c r="X244" s="1"/>
      <c r="Y244" s="1"/>
      <c r="Z244" s="1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2.75">
      <c r="A245" s="1"/>
      <c r="B245" s="5">
        <f t="shared" si="44"/>
        <v>10</v>
      </c>
      <c r="C245" s="5" t="str">
        <f t="shared" si="44"/>
        <v>Output 8</v>
      </c>
      <c r="D245" s="5" t="str">
        <f t="shared" si="45"/>
        <v> m2</v>
      </c>
      <c r="E245" s="22">
        <v>9.57</v>
      </c>
      <c r="F245" s="22">
        <v>9.569444444444445</v>
      </c>
      <c r="G245" s="22">
        <v>9.577619047619047</v>
      </c>
      <c r="H245" s="22">
        <v>9.573846153846153</v>
      </c>
      <c r="I245" s="22">
        <v>9.541333333333334</v>
      </c>
      <c r="J245" s="22">
        <v>9.549090909090909</v>
      </c>
      <c r="K245" s="22">
        <v>9.55516129032258</v>
      </c>
      <c r="L245" s="22">
        <v>9.533636363636363</v>
      </c>
      <c r="M245" s="22">
        <v>9.543684210526315</v>
      </c>
      <c r="N245" s="22">
        <v>9.554358974358975</v>
      </c>
      <c r="O245" s="22">
        <v>9.554772727272727</v>
      </c>
      <c r="P245" s="22">
        <v>9.551162790697674</v>
      </c>
      <c r="Q245" s="22">
        <v>9.568529411764706</v>
      </c>
      <c r="R245" s="22">
        <f t="shared" si="48"/>
        <v>9.556053304742768</v>
      </c>
      <c r="S245" s="1"/>
      <c r="T245" s="5">
        <f t="shared" si="49"/>
        <v>9.573636548636548</v>
      </c>
      <c r="U245" s="5">
        <f t="shared" si="50"/>
        <v>9.548528510915608</v>
      </c>
      <c r="V245" s="5">
        <f t="shared" si="51"/>
        <v>9.54389318284055</v>
      </c>
      <c r="W245" s="5">
        <f t="shared" si="52"/>
        <v>9.55815497657837</v>
      </c>
      <c r="X245" s="1"/>
      <c r="Y245" s="1"/>
      <c r="Z245" s="1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2.75">
      <c r="A246" s="1"/>
      <c r="B246" s="5">
        <f t="shared" si="44"/>
        <v>11</v>
      </c>
      <c r="C246" s="5" t="str">
        <f t="shared" si="44"/>
        <v>Output 9</v>
      </c>
      <c r="D246" s="5" t="str">
        <f t="shared" si="45"/>
        <v> m2</v>
      </c>
      <c r="E246" s="22">
        <v>2.74</v>
      </c>
      <c r="F246" s="22">
        <v>2.74</v>
      </c>
      <c r="G246" s="22">
        <v>2.74</v>
      </c>
      <c r="H246" s="22">
        <v>2.74</v>
      </c>
      <c r="I246" s="22">
        <v>2.74</v>
      </c>
      <c r="J246" s="22">
        <v>2.74</v>
      </c>
      <c r="K246" s="22">
        <v>2.74</v>
      </c>
      <c r="L246" s="22">
        <v>2.74</v>
      </c>
      <c r="M246" s="22">
        <v>2.74</v>
      </c>
      <c r="N246" s="22">
        <v>2.74</v>
      </c>
      <c r="O246" s="22">
        <v>2.74</v>
      </c>
      <c r="P246" s="22">
        <v>2.74</v>
      </c>
      <c r="Q246" s="22">
        <v>2.74</v>
      </c>
      <c r="R246" s="22">
        <f t="shared" si="48"/>
        <v>2.7400000000000007</v>
      </c>
      <c r="S246" s="1"/>
      <c r="T246" s="5">
        <f t="shared" si="49"/>
        <v>2.74</v>
      </c>
      <c r="U246" s="5">
        <f t="shared" si="50"/>
        <v>2.74</v>
      </c>
      <c r="V246" s="5">
        <f t="shared" si="51"/>
        <v>2.74</v>
      </c>
      <c r="W246" s="5">
        <f t="shared" si="52"/>
        <v>2.74</v>
      </c>
      <c r="X246" s="1"/>
      <c r="Y246" s="1"/>
      <c r="Z246" s="1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2.75">
      <c r="A247" s="1"/>
      <c r="B247" s="5">
        <f t="shared" si="44"/>
        <v>12</v>
      </c>
      <c r="C247" s="5" t="str">
        <f t="shared" si="44"/>
        <v>Output 10</v>
      </c>
      <c r="D247" s="5" t="str">
        <f t="shared" si="45"/>
        <v> m2</v>
      </c>
      <c r="E247" s="22">
        <v>11.76</v>
      </c>
      <c r="F247" s="22">
        <f>E247</f>
        <v>11.76</v>
      </c>
      <c r="G247" s="22">
        <v>11.76</v>
      </c>
      <c r="H247" s="22">
        <v>11.76</v>
      </c>
      <c r="I247" s="22">
        <v>11.7595</v>
      </c>
      <c r="J247" s="22">
        <v>11.7595</v>
      </c>
      <c r="K247" s="22">
        <v>11.76</v>
      </c>
      <c r="L247" s="22">
        <v>11.76</v>
      </c>
      <c r="M247" s="22">
        <v>11.7595</v>
      </c>
      <c r="N247" s="22">
        <v>11.759666666666666</v>
      </c>
      <c r="O247" s="22">
        <v>11.759666666666666</v>
      </c>
      <c r="P247" s="22">
        <v>11.759666666666666</v>
      </c>
      <c r="Q247" s="22">
        <v>11.76</v>
      </c>
      <c r="R247" s="22">
        <f t="shared" si="48"/>
        <v>11.759791666666667</v>
      </c>
      <c r="S247" s="1"/>
      <c r="T247" s="5">
        <f t="shared" si="49"/>
        <v>11.76</v>
      </c>
      <c r="U247" s="5">
        <f t="shared" si="50"/>
        <v>11.759666666666666</v>
      </c>
      <c r="V247" s="5">
        <f t="shared" si="51"/>
        <v>11.759722222222223</v>
      </c>
      <c r="W247" s="5">
        <f t="shared" si="52"/>
        <v>11.759777777777778</v>
      </c>
      <c r="X247" s="1"/>
      <c r="Y247" s="1"/>
      <c r="Z247" s="1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2.75">
      <c r="A248" s="1"/>
      <c r="B248" s="5">
        <f t="shared" si="44"/>
        <v>13</v>
      </c>
      <c r="C248" s="5" t="str">
        <f t="shared" si="44"/>
        <v>Output 13</v>
      </c>
      <c r="D248" s="5" t="str">
        <f t="shared" si="45"/>
        <v> m2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f t="shared" si="48"/>
        <v>0</v>
      </c>
      <c r="S248" s="1"/>
      <c r="T248" s="5">
        <f t="shared" si="49"/>
        <v>0</v>
      </c>
      <c r="U248" s="5">
        <f t="shared" si="50"/>
        <v>0</v>
      </c>
      <c r="V248" s="5">
        <f t="shared" si="51"/>
        <v>0</v>
      </c>
      <c r="W248" s="5">
        <f t="shared" si="52"/>
        <v>0</v>
      </c>
      <c r="X248" s="1"/>
      <c r="Y248" s="1"/>
      <c r="Z248" s="1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2.75">
      <c r="A249" s="1"/>
      <c r="B249" s="5">
        <f t="shared" si="44"/>
        <v>14</v>
      </c>
      <c r="C249" s="5" t="str">
        <f t="shared" si="44"/>
        <v>Output 14</v>
      </c>
      <c r="D249" s="5" t="str">
        <f t="shared" si="45"/>
        <v> m2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f t="shared" si="48"/>
        <v>0</v>
      </c>
      <c r="S249" s="1"/>
      <c r="T249" s="5">
        <f t="shared" si="49"/>
        <v>0</v>
      </c>
      <c r="U249" s="5">
        <f t="shared" si="50"/>
        <v>0</v>
      </c>
      <c r="V249" s="5">
        <f t="shared" si="51"/>
        <v>0</v>
      </c>
      <c r="W249" s="5">
        <f t="shared" si="52"/>
        <v>0</v>
      </c>
      <c r="X249" s="1"/>
      <c r="Y249" s="1"/>
      <c r="Z249" s="1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2.75">
      <c r="A250" s="1"/>
      <c r="B250" s="5">
        <f t="shared" si="44"/>
        <v>15</v>
      </c>
      <c r="C250" s="5" t="str">
        <f t="shared" si="44"/>
        <v>Output 15</v>
      </c>
      <c r="D250" s="5" t="str">
        <f t="shared" si="45"/>
        <v> m2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f t="shared" si="48"/>
        <v>0</v>
      </c>
      <c r="S250" s="1"/>
      <c r="T250" s="5">
        <f t="shared" si="49"/>
        <v>0</v>
      </c>
      <c r="U250" s="5">
        <f t="shared" si="50"/>
        <v>0</v>
      </c>
      <c r="V250" s="5">
        <f t="shared" si="51"/>
        <v>0</v>
      </c>
      <c r="W250" s="5">
        <f t="shared" si="52"/>
        <v>0</v>
      </c>
      <c r="X250" s="1"/>
      <c r="Y250" s="1"/>
      <c r="Z250" s="1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2.75">
      <c r="A251" s="1"/>
      <c r="B251" s="5">
        <f t="shared" si="44"/>
        <v>16</v>
      </c>
      <c r="C251" s="5" t="str">
        <f t="shared" si="44"/>
        <v>Output 16</v>
      </c>
      <c r="D251" s="5" t="str">
        <f t="shared" si="45"/>
        <v> kom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f t="shared" si="48"/>
        <v>0</v>
      </c>
      <c r="S251" s="1"/>
      <c r="T251" s="5">
        <f t="shared" si="49"/>
        <v>0</v>
      </c>
      <c r="U251" s="5">
        <f t="shared" si="50"/>
        <v>0</v>
      </c>
      <c r="V251" s="5">
        <f t="shared" si="51"/>
        <v>0</v>
      </c>
      <c r="W251" s="5">
        <f t="shared" si="52"/>
        <v>0</v>
      </c>
      <c r="X251" s="1"/>
      <c r="Y251" s="1"/>
      <c r="Z251" s="1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2.75">
      <c r="A252" s="1"/>
      <c r="B252" s="5">
        <f t="shared" si="44"/>
        <v>17</v>
      </c>
      <c r="C252" s="5" t="str">
        <f t="shared" si="44"/>
        <v>Output 17</v>
      </c>
      <c r="D252" s="5" t="str">
        <f t="shared" si="45"/>
        <v> kg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f t="shared" si="48"/>
        <v>0</v>
      </c>
      <c r="S252" s="1"/>
      <c r="T252" s="5">
        <f t="shared" si="49"/>
        <v>0</v>
      </c>
      <c r="U252" s="5">
        <f t="shared" si="50"/>
        <v>0</v>
      </c>
      <c r="V252" s="5">
        <f t="shared" si="51"/>
        <v>0</v>
      </c>
      <c r="W252" s="5">
        <f t="shared" si="52"/>
        <v>0</v>
      </c>
      <c r="X252" s="1"/>
      <c r="Y252" s="1"/>
      <c r="Z252" s="1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2.75">
      <c r="A253" s="1"/>
      <c r="B253" s="5">
        <f t="shared" si="44"/>
        <v>18</v>
      </c>
      <c r="C253" s="5" t="str">
        <f t="shared" si="44"/>
        <v>Output 18</v>
      </c>
      <c r="D253" s="5" t="str">
        <f t="shared" si="45"/>
        <v> m2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f t="shared" si="48"/>
        <v>0</v>
      </c>
      <c r="S253" s="1"/>
      <c r="T253" s="5">
        <f t="shared" si="49"/>
        <v>0</v>
      </c>
      <c r="U253" s="5">
        <f t="shared" si="50"/>
        <v>0</v>
      </c>
      <c r="V253" s="5">
        <f t="shared" si="51"/>
        <v>0</v>
      </c>
      <c r="W253" s="5">
        <f t="shared" si="52"/>
        <v>0</v>
      </c>
      <c r="X253" s="1"/>
      <c r="Y253" s="1"/>
      <c r="Z253" s="1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2.75">
      <c r="A254" s="1"/>
      <c r="B254" s="5">
        <f aca="true" t="shared" si="54" ref="B254:C273">B182</f>
        <v>19</v>
      </c>
      <c r="C254" s="5" t="str">
        <f t="shared" si="54"/>
        <v>Output 19</v>
      </c>
      <c r="D254" s="5" t="str">
        <f t="shared" si="45"/>
        <v> kom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f t="shared" si="48"/>
        <v>0</v>
      </c>
      <c r="S254" s="1"/>
      <c r="T254" s="5">
        <f t="shared" si="49"/>
        <v>0</v>
      </c>
      <c r="U254" s="5">
        <f t="shared" si="50"/>
        <v>0</v>
      </c>
      <c r="V254" s="5">
        <f t="shared" si="51"/>
        <v>0</v>
      </c>
      <c r="W254" s="5">
        <f t="shared" si="52"/>
        <v>0</v>
      </c>
      <c r="X254" s="1"/>
      <c r="Y254" s="1"/>
      <c r="Z254" s="1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2.75">
      <c r="A255" s="1"/>
      <c r="B255" s="5">
        <f t="shared" si="54"/>
        <v>20</v>
      </c>
      <c r="C255" s="5" t="str">
        <f t="shared" si="54"/>
        <v>Output 20</v>
      </c>
      <c r="D255" s="5" t="str">
        <f t="shared" si="45"/>
        <v> kom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f t="shared" si="48"/>
        <v>0</v>
      </c>
      <c r="S255" s="1"/>
      <c r="T255" s="5">
        <f t="shared" si="49"/>
        <v>0</v>
      </c>
      <c r="U255" s="5">
        <f t="shared" si="50"/>
        <v>0</v>
      </c>
      <c r="V255" s="5">
        <f t="shared" si="51"/>
        <v>0</v>
      </c>
      <c r="W255" s="5">
        <f t="shared" si="52"/>
        <v>0</v>
      </c>
      <c r="X255" s="1"/>
      <c r="Y255" s="1"/>
      <c r="Z255" s="1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2.75">
      <c r="A256" s="1"/>
      <c r="B256" s="5">
        <f t="shared" si="54"/>
        <v>21</v>
      </c>
      <c r="C256" s="5" t="str">
        <f t="shared" si="54"/>
        <v>Output</v>
      </c>
      <c r="D256" s="5" t="str">
        <f t="shared" si="45"/>
        <v> kom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f t="shared" si="48"/>
        <v>0</v>
      </c>
      <c r="S256" s="1"/>
      <c r="T256" s="5">
        <f t="shared" si="49"/>
        <v>0</v>
      </c>
      <c r="U256" s="5">
        <f t="shared" si="50"/>
        <v>0</v>
      </c>
      <c r="V256" s="5">
        <f t="shared" si="51"/>
        <v>0</v>
      </c>
      <c r="W256" s="5">
        <f t="shared" si="52"/>
        <v>0</v>
      </c>
      <c r="X256" s="1"/>
      <c r="Y256" s="1"/>
      <c r="Z256" s="1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2.75">
      <c r="A257" s="1"/>
      <c r="B257" s="5">
        <f t="shared" si="54"/>
        <v>22</v>
      </c>
      <c r="C257" s="5" t="str">
        <f t="shared" si="54"/>
        <v>Output</v>
      </c>
      <c r="D257" s="5" t="str">
        <f t="shared" si="45"/>
        <v> kom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f t="shared" si="48"/>
        <v>0</v>
      </c>
      <c r="S257" s="1"/>
      <c r="T257" s="5">
        <f t="shared" si="49"/>
        <v>0</v>
      </c>
      <c r="U257" s="5">
        <f t="shared" si="50"/>
        <v>0</v>
      </c>
      <c r="V257" s="5">
        <f t="shared" si="51"/>
        <v>0</v>
      </c>
      <c r="W257" s="5">
        <f t="shared" si="52"/>
        <v>0</v>
      </c>
      <c r="X257" s="1"/>
      <c r="Y257" s="1"/>
      <c r="Z257" s="1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2.75">
      <c r="A258" s="1"/>
      <c r="B258" s="5">
        <f t="shared" si="54"/>
        <v>23</v>
      </c>
      <c r="C258" s="5" t="str">
        <f t="shared" si="54"/>
        <v>Output</v>
      </c>
      <c r="D258" s="5" t="str">
        <f t="shared" si="45"/>
        <v> kom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f t="shared" si="48"/>
        <v>0</v>
      </c>
      <c r="S258" s="1"/>
      <c r="T258" s="5">
        <f t="shared" si="49"/>
        <v>0</v>
      </c>
      <c r="U258" s="5">
        <f t="shared" si="50"/>
        <v>0</v>
      </c>
      <c r="V258" s="5">
        <f t="shared" si="51"/>
        <v>0</v>
      </c>
      <c r="W258" s="5">
        <f t="shared" si="52"/>
        <v>0</v>
      </c>
      <c r="X258" s="1"/>
      <c r="Y258" s="1"/>
      <c r="Z258" s="1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2.75">
      <c r="A259" s="1"/>
      <c r="B259" s="5">
        <f t="shared" si="54"/>
        <v>24</v>
      </c>
      <c r="C259" s="5" t="str">
        <f t="shared" si="54"/>
        <v>Output</v>
      </c>
      <c r="D259" s="5" t="str">
        <f t="shared" si="45"/>
        <v> kom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0</v>
      </c>
      <c r="R259" s="22">
        <f t="shared" si="48"/>
        <v>0</v>
      </c>
      <c r="S259" s="1"/>
      <c r="T259" s="5">
        <f t="shared" si="49"/>
        <v>0</v>
      </c>
      <c r="U259" s="5">
        <f t="shared" si="50"/>
        <v>0</v>
      </c>
      <c r="V259" s="5">
        <f t="shared" si="51"/>
        <v>0</v>
      </c>
      <c r="W259" s="5">
        <f t="shared" si="52"/>
        <v>0</v>
      </c>
      <c r="X259" s="1"/>
      <c r="Y259" s="1"/>
      <c r="Z259" s="1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2.75">
      <c r="A260" s="1"/>
      <c r="B260" s="5">
        <f t="shared" si="54"/>
        <v>25</v>
      </c>
      <c r="C260" s="5" t="str">
        <f t="shared" si="54"/>
        <v>Output</v>
      </c>
      <c r="D260" s="5" t="str">
        <f t="shared" si="45"/>
        <v> kom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f t="shared" si="48"/>
        <v>0</v>
      </c>
      <c r="S260" s="1"/>
      <c r="T260" s="5">
        <f t="shared" si="49"/>
        <v>0</v>
      </c>
      <c r="U260" s="5">
        <f t="shared" si="50"/>
        <v>0</v>
      </c>
      <c r="V260" s="5">
        <f t="shared" si="51"/>
        <v>0</v>
      </c>
      <c r="W260" s="5">
        <f t="shared" si="52"/>
        <v>0</v>
      </c>
      <c r="X260" s="1"/>
      <c r="Y260" s="1"/>
      <c r="Z260" s="1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2.75">
      <c r="A261" s="1"/>
      <c r="B261" s="5">
        <f t="shared" si="54"/>
        <v>26</v>
      </c>
      <c r="C261" s="5" t="str">
        <f t="shared" si="54"/>
        <v>Output</v>
      </c>
      <c r="D261" s="5" t="str">
        <f t="shared" si="45"/>
        <v> kom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f t="shared" si="48"/>
        <v>0</v>
      </c>
      <c r="S261" s="1"/>
      <c r="T261" s="5">
        <f t="shared" si="49"/>
        <v>0</v>
      </c>
      <c r="U261" s="5">
        <f t="shared" si="50"/>
        <v>0</v>
      </c>
      <c r="V261" s="5">
        <f t="shared" si="51"/>
        <v>0</v>
      </c>
      <c r="W261" s="5">
        <f t="shared" si="52"/>
        <v>0</v>
      </c>
      <c r="X261" s="1"/>
      <c r="Y261" s="1"/>
      <c r="Z261" s="1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2.75">
      <c r="A262" s="1"/>
      <c r="B262" s="5">
        <f t="shared" si="54"/>
        <v>27</v>
      </c>
      <c r="C262" s="5" t="str">
        <f t="shared" si="54"/>
        <v>Output</v>
      </c>
      <c r="D262" s="5" t="str">
        <f t="shared" si="45"/>
        <v> kom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f t="shared" si="48"/>
        <v>0</v>
      </c>
      <c r="S262" s="1"/>
      <c r="T262" s="5">
        <f t="shared" si="49"/>
        <v>0</v>
      </c>
      <c r="U262" s="5">
        <f t="shared" si="50"/>
        <v>0</v>
      </c>
      <c r="V262" s="5">
        <f t="shared" si="51"/>
        <v>0</v>
      </c>
      <c r="W262" s="5">
        <f t="shared" si="52"/>
        <v>0</v>
      </c>
      <c r="X262" s="1"/>
      <c r="Y262" s="1"/>
      <c r="Z262" s="1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2.75">
      <c r="A263" s="1"/>
      <c r="B263" s="5">
        <f t="shared" si="54"/>
        <v>28</v>
      </c>
      <c r="C263" s="5" t="str">
        <f t="shared" si="54"/>
        <v>Output</v>
      </c>
      <c r="D263" s="5" t="str">
        <f t="shared" si="45"/>
        <v> kom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f t="shared" si="48"/>
        <v>0</v>
      </c>
      <c r="S263" s="1"/>
      <c r="T263" s="5">
        <f t="shared" si="49"/>
        <v>0</v>
      </c>
      <c r="U263" s="5">
        <f t="shared" si="50"/>
        <v>0</v>
      </c>
      <c r="V263" s="5">
        <f t="shared" si="51"/>
        <v>0</v>
      </c>
      <c r="W263" s="5">
        <f t="shared" si="52"/>
        <v>0</v>
      </c>
      <c r="X263" s="1"/>
      <c r="Y263" s="1"/>
      <c r="Z263" s="1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2.75">
      <c r="A264" s="1"/>
      <c r="B264" s="5">
        <f t="shared" si="54"/>
        <v>29</v>
      </c>
      <c r="C264" s="5" t="str">
        <f t="shared" si="54"/>
        <v>Output</v>
      </c>
      <c r="D264" s="5" t="str">
        <f t="shared" si="45"/>
        <v> kom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f t="shared" si="48"/>
        <v>0</v>
      </c>
      <c r="S264" s="1"/>
      <c r="T264" s="5">
        <f t="shared" si="49"/>
        <v>0</v>
      </c>
      <c r="U264" s="5">
        <f t="shared" si="50"/>
        <v>0</v>
      </c>
      <c r="V264" s="5">
        <f t="shared" si="51"/>
        <v>0</v>
      </c>
      <c r="W264" s="5">
        <f t="shared" si="52"/>
        <v>0</v>
      </c>
      <c r="X264" s="1"/>
      <c r="Y264" s="1"/>
      <c r="Z264" s="1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2.75">
      <c r="A265" s="1"/>
      <c r="B265" s="5">
        <f t="shared" si="54"/>
        <v>30</v>
      </c>
      <c r="C265" s="5" t="str">
        <f t="shared" si="54"/>
        <v>Output</v>
      </c>
      <c r="D265" s="5" t="str">
        <f t="shared" si="45"/>
        <v> kom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f t="shared" si="48"/>
        <v>0</v>
      </c>
      <c r="S265" s="1"/>
      <c r="T265" s="5">
        <f t="shared" si="49"/>
        <v>0</v>
      </c>
      <c r="U265" s="5">
        <f t="shared" si="50"/>
        <v>0</v>
      </c>
      <c r="V265" s="5">
        <f t="shared" si="51"/>
        <v>0</v>
      </c>
      <c r="W265" s="5">
        <f t="shared" si="52"/>
        <v>0</v>
      </c>
      <c r="X265" s="1"/>
      <c r="Y265" s="1"/>
      <c r="Z265" s="1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2.75">
      <c r="A266" s="1"/>
      <c r="B266" s="5">
        <f t="shared" si="54"/>
        <v>31</v>
      </c>
      <c r="C266" s="5" t="str">
        <f t="shared" si="54"/>
        <v>Output</v>
      </c>
      <c r="D266" s="5" t="str">
        <f t="shared" si="45"/>
        <v> kom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f t="shared" si="48"/>
        <v>0</v>
      </c>
      <c r="S266" s="1"/>
      <c r="T266" s="5">
        <f t="shared" si="49"/>
        <v>0</v>
      </c>
      <c r="U266" s="5">
        <f t="shared" si="50"/>
        <v>0</v>
      </c>
      <c r="V266" s="5">
        <f t="shared" si="51"/>
        <v>0</v>
      </c>
      <c r="W266" s="5">
        <f t="shared" si="52"/>
        <v>0</v>
      </c>
      <c r="X266" s="1"/>
      <c r="Y266" s="1"/>
      <c r="Z266" s="1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2.75">
      <c r="A267" s="1"/>
      <c r="B267" s="5">
        <f t="shared" si="54"/>
        <v>32</v>
      </c>
      <c r="C267" s="5" t="str">
        <f t="shared" si="54"/>
        <v>Output</v>
      </c>
      <c r="D267" s="5" t="str">
        <f t="shared" si="45"/>
        <v> kom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  <c r="R267" s="22">
        <f t="shared" si="48"/>
        <v>0</v>
      </c>
      <c r="S267" s="1"/>
      <c r="T267" s="5">
        <f t="shared" si="49"/>
        <v>0</v>
      </c>
      <c r="U267" s="5">
        <f t="shared" si="50"/>
        <v>0</v>
      </c>
      <c r="V267" s="5">
        <f t="shared" si="51"/>
        <v>0</v>
      </c>
      <c r="W267" s="5">
        <f t="shared" si="52"/>
        <v>0</v>
      </c>
      <c r="X267" s="1"/>
      <c r="Y267" s="1"/>
      <c r="Z267" s="1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2.75">
      <c r="A268" s="1"/>
      <c r="B268" s="5">
        <f t="shared" si="54"/>
        <v>33</v>
      </c>
      <c r="C268" s="5" t="str">
        <f t="shared" si="54"/>
        <v>Output</v>
      </c>
      <c r="D268" s="5" t="str">
        <f t="shared" si="45"/>
        <v> kom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  <c r="Q268" s="22">
        <v>0</v>
      </c>
      <c r="R268" s="22">
        <f t="shared" si="48"/>
        <v>0</v>
      </c>
      <c r="S268" s="1"/>
      <c r="T268" s="5">
        <f t="shared" si="49"/>
        <v>0</v>
      </c>
      <c r="U268" s="5">
        <f t="shared" si="50"/>
        <v>0</v>
      </c>
      <c r="V268" s="5">
        <f t="shared" si="51"/>
        <v>0</v>
      </c>
      <c r="W268" s="5">
        <f t="shared" si="52"/>
        <v>0</v>
      </c>
      <c r="X268" s="1"/>
      <c r="Y268" s="1"/>
      <c r="Z268" s="1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2.75">
      <c r="A269" s="1"/>
      <c r="B269" s="5">
        <f t="shared" si="54"/>
        <v>34</v>
      </c>
      <c r="C269" s="5" t="str">
        <f t="shared" si="54"/>
        <v>Output</v>
      </c>
      <c r="D269" s="5" t="str">
        <f t="shared" si="45"/>
        <v> kom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  <c r="R269" s="22">
        <f t="shared" si="48"/>
        <v>0</v>
      </c>
      <c r="S269" s="1"/>
      <c r="T269" s="5">
        <f t="shared" si="49"/>
        <v>0</v>
      </c>
      <c r="U269" s="5">
        <f t="shared" si="50"/>
        <v>0</v>
      </c>
      <c r="V269" s="5">
        <f t="shared" si="51"/>
        <v>0</v>
      </c>
      <c r="W269" s="5">
        <f t="shared" si="52"/>
        <v>0</v>
      </c>
      <c r="X269" s="1"/>
      <c r="Y269" s="1"/>
      <c r="Z269" s="1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2.75">
      <c r="A270" s="1"/>
      <c r="B270" s="5">
        <f t="shared" si="54"/>
        <v>35</v>
      </c>
      <c r="C270" s="5" t="str">
        <f t="shared" si="54"/>
        <v>Output</v>
      </c>
      <c r="D270" s="5" t="str">
        <f t="shared" si="45"/>
        <v> kom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f t="shared" si="48"/>
        <v>0</v>
      </c>
      <c r="S270" s="1"/>
      <c r="T270" s="5">
        <f t="shared" si="49"/>
        <v>0</v>
      </c>
      <c r="U270" s="5">
        <f t="shared" si="50"/>
        <v>0</v>
      </c>
      <c r="V270" s="5">
        <f t="shared" si="51"/>
        <v>0</v>
      </c>
      <c r="W270" s="5">
        <f t="shared" si="52"/>
        <v>0</v>
      </c>
      <c r="X270" s="1"/>
      <c r="Y270" s="1"/>
      <c r="Z270" s="1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2.75">
      <c r="A271" s="1"/>
      <c r="B271" s="5">
        <f t="shared" si="54"/>
        <v>36</v>
      </c>
      <c r="C271" s="5" t="str">
        <f t="shared" si="54"/>
        <v>Output</v>
      </c>
      <c r="D271" s="5" t="str">
        <f t="shared" si="45"/>
        <v> kom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f t="shared" si="48"/>
        <v>0</v>
      </c>
      <c r="S271" s="1"/>
      <c r="T271" s="5">
        <f t="shared" si="49"/>
        <v>0</v>
      </c>
      <c r="U271" s="5">
        <f t="shared" si="50"/>
        <v>0</v>
      </c>
      <c r="V271" s="5">
        <f t="shared" si="51"/>
        <v>0</v>
      </c>
      <c r="W271" s="5">
        <f t="shared" si="52"/>
        <v>0</v>
      </c>
      <c r="X271" s="1"/>
      <c r="Y271" s="1"/>
      <c r="Z271" s="1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2.75">
      <c r="A272" s="1"/>
      <c r="B272" s="5">
        <f t="shared" si="54"/>
        <v>37</v>
      </c>
      <c r="C272" s="5" t="str">
        <f t="shared" si="54"/>
        <v>Output</v>
      </c>
      <c r="D272" s="5" t="str">
        <f t="shared" si="45"/>
        <v> kom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2">
        <f t="shared" si="48"/>
        <v>0</v>
      </c>
      <c r="S272" s="1"/>
      <c r="T272" s="5">
        <f t="shared" si="49"/>
        <v>0</v>
      </c>
      <c r="U272" s="5">
        <f t="shared" si="50"/>
        <v>0</v>
      </c>
      <c r="V272" s="5">
        <f t="shared" si="51"/>
        <v>0</v>
      </c>
      <c r="W272" s="5">
        <f t="shared" si="52"/>
        <v>0</v>
      </c>
      <c r="X272" s="1"/>
      <c r="Y272" s="1"/>
      <c r="Z272" s="1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2.75">
      <c r="A273" s="1"/>
      <c r="B273" s="5">
        <f t="shared" si="54"/>
        <v>38</v>
      </c>
      <c r="C273" s="5" t="str">
        <f t="shared" si="54"/>
        <v>Output</v>
      </c>
      <c r="D273" s="5" t="str">
        <f t="shared" si="45"/>
        <v> kom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0</v>
      </c>
      <c r="P273" s="22">
        <v>0</v>
      </c>
      <c r="Q273" s="22">
        <v>0</v>
      </c>
      <c r="R273" s="22">
        <f t="shared" si="48"/>
        <v>0</v>
      </c>
      <c r="S273" s="1"/>
      <c r="T273" s="5">
        <f t="shared" si="49"/>
        <v>0</v>
      </c>
      <c r="U273" s="5">
        <f t="shared" si="50"/>
        <v>0</v>
      </c>
      <c r="V273" s="5">
        <f t="shared" si="51"/>
        <v>0</v>
      </c>
      <c r="W273" s="5">
        <f t="shared" si="52"/>
        <v>0</v>
      </c>
      <c r="X273" s="1"/>
      <c r="Y273" s="1"/>
      <c r="Z273" s="1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2.75">
      <c r="A274" s="1"/>
      <c r="B274" s="5">
        <f>B202</f>
        <v>39</v>
      </c>
      <c r="C274" s="5" t="str">
        <f>C202</f>
        <v>Output</v>
      </c>
      <c r="D274" s="5" t="str">
        <f t="shared" si="45"/>
        <v> kom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f t="shared" si="48"/>
        <v>0</v>
      </c>
      <c r="S274" s="1"/>
      <c r="T274" s="5">
        <f t="shared" si="49"/>
        <v>0</v>
      </c>
      <c r="U274" s="5">
        <f t="shared" si="50"/>
        <v>0</v>
      </c>
      <c r="V274" s="5">
        <f t="shared" si="51"/>
        <v>0</v>
      </c>
      <c r="W274" s="5">
        <f t="shared" si="52"/>
        <v>0</v>
      </c>
      <c r="X274" s="1"/>
      <c r="Y274" s="1"/>
      <c r="Z274" s="1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2.75">
      <c r="A275" s="1"/>
      <c r="B275" s="12">
        <f>B203</f>
        <v>40</v>
      </c>
      <c r="C275" s="12" t="str">
        <f>C203</f>
        <v>Output</v>
      </c>
      <c r="D275" s="12" t="str">
        <f t="shared" si="45"/>
        <v> kom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f t="shared" si="48"/>
        <v>0</v>
      </c>
      <c r="S275" s="1"/>
      <c r="T275" s="5">
        <f t="shared" si="49"/>
        <v>0</v>
      </c>
      <c r="U275" s="5">
        <f t="shared" si="50"/>
        <v>0</v>
      </c>
      <c r="V275" s="5">
        <f t="shared" si="51"/>
        <v>0</v>
      </c>
      <c r="W275" s="5">
        <f t="shared" si="52"/>
        <v>0</v>
      </c>
      <c r="X275" s="1"/>
      <c r="Y275" s="1"/>
      <c r="Z275" s="1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2.75">
      <c r="A278" s="1"/>
      <c r="B278" s="3" t="s">
        <v>164</v>
      </c>
      <c r="C278" s="3" t="s">
        <v>397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2.75">
      <c r="A279" s="1"/>
      <c r="B279" s="1"/>
      <c r="C279" s="1"/>
      <c r="D279" s="1"/>
      <c r="E279" s="1"/>
      <c r="F279" s="1"/>
      <c r="G279" s="1" t="str">
        <f>D8</f>
        <v> - EUR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2.75">
      <c r="A280" s="1"/>
      <c r="B280" s="8" t="str">
        <f aca="true" t="shared" si="55" ref="B280:C299">B162</f>
        <v> No.</v>
      </c>
      <c r="C280" s="8" t="str">
        <f t="shared" si="55"/>
        <v>Description</v>
      </c>
      <c r="D280" s="8" t="str">
        <f aca="true" t="shared" si="56" ref="D280:D321">E162</f>
        <v>  Units</v>
      </c>
      <c r="E280" s="8" t="s">
        <v>259</v>
      </c>
      <c r="F280" s="8" t="s">
        <v>261</v>
      </c>
      <c r="G280" s="14" t="s">
        <v>263</v>
      </c>
      <c r="H280" s="1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2.75">
      <c r="A281" s="1"/>
      <c r="B281" s="12" t="str">
        <f t="shared" si="55"/>
        <v> </v>
      </c>
      <c r="C281" s="12" t="str">
        <f t="shared" si="55"/>
        <v> </v>
      </c>
      <c r="D281" s="12" t="str">
        <f t="shared" si="56"/>
        <v> </v>
      </c>
      <c r="E281" s="12" t="s">
        <v>260</v>
      </c>
      <c r="F281" s="12" t="s">
        <v>262</v>
      </c>
      <c r="G281" s="13" t="s">
        <v>264</v>
      </c>
      <c r="H281" s="13" t="s">
        <v>0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2.75">
      <c r="A282" s="1"/>
      <c r="B282" s="5">
        <f t="shared" si="55"/>
        <v>1</v>
      </c>
      <c r="C282" s="1" t="str">
        <f t="shared" si="55"/>
        <v>Output 1</v>
      </c>
      <c r="D282" s="5" t="str">
        <f t="shared" si="56"/>
        <v> m2</v>
      </c>
      <c r="E282" s="22">
        <f aca="true" t="shared" si="57" ref="E282:E321">E236</f>
        <v>4.76</v>
      </c>
      <c r="F282" s="22">
        <f>F635</f>
        <v>2.588291299</v>
      </c>
      <c r="G282" s="22">
        <f aca="true" t="shared" si="58" ref="G282:G321">E282-F282</f>
        <v>2.1717087009999996</v>
      </c>
      <c r="H282" s="24">
        <f aca="true" t="shared" si="59" ref="H282:H321">IF(E282&gt;0,G282/E282,0)</f>
        <v>0.4562413237394957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2.75">
      <c r="A283" s="1"/>
      <c r="B283" s="5">
        <f t="shared" si="55"/>
        <v>2</v>
      </c>
      <c r="C283" s="1" t="str">
        <f t="shared" si="55"/>
        <v>Output 2</v>
      </c>
      <c r="D283" s="5" t="str">
        <f t="shared" si="56"/>
        <v> m2</v>
      </c>
      <c r="E283" s="22">
        <f t="shared" si="57"/>
        <v>3.68</v>
      </c>
      <c r="F283" s="22">
        <f>G635</f>
        <v>2.313887079</v>
      </c>
      <c r="G283" s="22">
        <f t="shared" si="58"/>
        <v>1.366112921</v>
      </c>
      <c r="H283" s="24">
        <f t="shared" si="59"/>
        <v>0.37122633722826087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2.75">
      <c r="A284" s="1"/>
      <c r="B284" s="5">
        <f t="shared" si="55"/>
        <v>3</v>
      </c>
      <c r="C284" s="1" t="str">
        <f t="shared" si="55"/>
        <v>Output 3</v>
      </c>
      <c r="D284" s="5" t="str">
        <f t="shared" si="56"/>
        <v> m2</v>
      </c>
      <c r="E284" s="22">
        <f t="shared" si="57"/>
        <v>3.86</v>
      </c>
      <c r="F284" s="22">
        <f>H635</f>
        <v>2.3996163389999996</v>
      </c>
      <c r="G284" s="22">
        <f t="shared" si="58"/>
        <v>1.4603836610000003</v>
      </c>
      <c r="H284" s="24">
        <f t="shared" si="59"/>
        <v>0.3783377360103628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2.75">
      <c r="A285" s="1"/>
      <c r="B285" s="5">
        <f t="shared" si="55"/>
        <v>4</v>
      </c>
      <c r="C285" s="1" t="str">
        <f t="shared" si="55"/>
        <v>Output 3 - export</v>
      </c>
      <c r="D285" s="5" t="str">
        <f t="shared" si="56"/>
        <v> m2</v>
      </c>
      <c r="E285" s="22">
        <f t="shared" si="57"/>
        <v>3.16</v>
      </c>
      <c r="F285" s="22">
        <f>H635</f>
        <v>2.3996163389999996</v>
      </c>
      <c r="G285" s="22">
        <f t="shared" si="58"/>
        <v>0.7603836610000005</v>
      </c>
      <c r="H285" s="24">
        <f t="shared" si="59"/>
        <v>0.24062774082278496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2.75">
      <c r="A286" s="1"/>
      <c r="B286" s="5">
        <f t="shared" si="55"/>
        <v>5</v>
      </c>
      <c r="C286" s="1" t="str">
        <f t="shared" si="55"/>
        <v>Output 4</v>
      </c>
      <c r="D286" s="5" t="str">
        <f t="shared" si="56"/>
        <v> m2</v>
      </c>
      <c r="E286" s="22">
        <f t="shared" si="57"/>
        <v>7.16</v>
      </c>
      <c r="F286" s="22">
        <f>I635</f>
        <v>2.6216805990000003</v>
      </c>
      <c r="G286" s="22">
        <f t="shared" si="58"/>
        <v>4.538319401</v>
      </c>
      <c r="H286" s="24">
        <f t="shared" si="59"/>
        <v>0.6338434917597765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2.75">
      <c r="A287" s="1"/>
      <c r="B287" s="5">
        <f t="shared" si="55"/>
        <v>6</v>
      </c>
      <c r="C287" s="1" t="str">
        <f t="shared" si="55"/>
        <v>Output 5</v>
      </c>
      <c r="D287" s="5" t="str">
        <f t="shared" si="56"/>
        <v> m2</v>
      </c>
      <c r="E287" s="22">
        <f t="shared" si="57"/>
        <v>7.65</v>
      </c>
      <c r="F287" s="22">
        <f>J635</f>
        <v>2.557322199</v>
      </c>
      <c r="G287" s="22">
        <f t="shared" si="58"/>
        <v>5.092677801000001</v>
      </c>
      <c r="H287" s="24">
        <f t="shared" si="59"/>
        <v>0.6657095164705883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2.75">
      <c r="A288" s="1"/>
      <c r="B288" s="5">
        <f t="shared" si="55"/>
        <v>7</v>
      </c>
      <c r="C288" s="1" t="str">
        <f t="shared" si="55"/>
        <v>Output 5 - export</v>
      </c>
      <c r="D288" s="5" t="str">
        <f t="shared" si="56"/>
        <v> m2</v>
      </c>
      <c r="E288" s="22">
        <f t="shared" si="57"/>
        <v>6.26</v>
      </c>
      <c r="F288" s="22">
        <f>J635</f>
        <v>2.557322199</v>
      </c>
      <c r="G288" s="22">
        <f t="shared" si="58"/>
        <v>3.7026778009999997</v>
      </c>
      <c r="H288" s="24">
        <f t="shared" si="59"/>
        <v>0.5914820768370607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2.75">
      <c r="A289" s="1"/>
      <c r="B289" s="5">
        <f t="shared" si="55"/>
        <v>8</v>
      </c>
      <c r="C289" s="1" t="str">
        <f t="shared" si="55"/>
        <v>Output 6</v>
      </c>
      <c r="D289" s="5" t="str">
        <f t="shared" si="56"/>
        <v> m2</v>
      </c>
      <c r="E289" s="22">
        <f t="shared" si="57"/>
        <v>9.21</v>
      </c>
      <c r="F289" s="22">
        <f>K635</f>
        <v>5.980494959</v>
      </c>
      <c r="G289" s="22">
        <f t="shared" si="58"/>
        <v>3.2295050410000012</v>
      </c>
      <c r="H289" s="24">
        <f t="shared" si="59"/>
        <v>0.3506520131378937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2.75">
      <c r="A290" s="1"/>
      <c r="B290" s="5">
        <f t="shared" si="55"/>
        <v>9</v>
      </c>
      <c r="C290" s="1" t="str">
        <f t="shared" si="55"/>
        <v>Output 7</v>
      </c>
      <c r="D290" s="5" t="str">
        <f t="shared" si="56"/>
        <v> m2</v>
      </c>
      <c r="E290" s="22">
        <f t="shared" si="57"/>
        <v>8.11</v>
      </c>
      <c r="F290" s="22">
        <f>L635</f>
        <v>4.455685359</v>
      </c>
      <c r="G290" s="22">
        <f t="shared" si="58"/>
        <v>3.654314640999999</v>
      </c>
      <c r="H290" s="24">
        <f t="shared" si="59"/>
        <v>0.45059366720098637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2.75">
      <c r="A291" s="1"/>
      <c r="B291" s="5">
        <f t="shared" si="55"/>
        <v>10</v>
      </c>
      <c r="C291" s="1" t="str">
        <f t="shared" si="55"/>
        <v>Output 8</v>
      </c>
      <c r="D291" s="5" t="str">
        <f t="shared" si="56"/>
        <v> m2</v>
      </c>
      <c r="E291" s="22">
        <f t="shared" si="57"/>
        <v>9.57</v>
      </c>
      <c r="F291" s="22">
        <f>M635</f>
        <v>5.241031759</v>
      </c>
      <c r="G291" s="22">
        <f t="shared" si="58"/>
        <v>4.328968241</v>
      </c>
      <c r="H291" s="24">
        <f t="shared" si="59"/>
        <v>0.45234777857889236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2.75">
      <c r="A292" s="1"/>
      <c r="B292" s="5">
        <f t="shared" si="55"/>
        <v>11</v>
      </c>
      <c r="C292" s="1" t="str">
        <f t="shared" si="55"/>
        <v>Output 9</v>
      </c>
      <c r="D292" s="5" t="str">
        <f t="shared" si="56"/>
        <v> m2</v>
      </c>
      <c r="E292" s="22">
        <f t="shared" si="57"/>
        <v>2.74</v>
      </c>
      <c r="F292" s="22">
        <f>N635</f>
        <v>1.5233405440000005</v>
      </c>
      <c r="G292" s="22">
        <f t="shared" si="58"/>
        <v>1.2166594559999997</v>
      </c>
      <c r="H292" s="24">
        <f t="shared" si="59"/>
        <v>0.4440362978102188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2.75">
      <c r="A293" s="1"/>
      <c r="B293" s="5">
        <f t="shared" si="55"/>
        <v>12</v>
      </c>
      <c r="C293" s="1" t="str">
        <f t="shared" si="55"/>
        <v>Output 10</v>
      </c>
      <c r="D293" s="5" t="str">
        <f t="shared" si="56"/>
        <v> m2</v>
      </c>
      <c r="E293" s="22">
        <f t="shared" si="57"/>
        <v>11.76</v>
      </c>
      <c r="F293" s="22">
        <f>O635</f>
        <v>6.535083718999999</v>
      </c>
      <c r="G293" s="22">
        <f t="shared" si="58"/>
        <v>5.2249162810000005</v>
      </c>
      <c r="H293" s="24">
        <f t="shared" si="59"/>
        <v>0.4442956021258504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2.75">
      <c r="A294" s="1"/>
      <c r="B294" s="5">
        <f t="shared" si="55"/>
        <v>13</v>
      </c>
      <c r="C294" s="1" t="str">
        <f t="shared" si="55"/>
        <v>Output 13</v>
      </c>
      <c r="D294" s="5" t="str">
        <f t="shared" si="56"/>
        <v> m2</v>
      </c>
      <c r="E294" s="22">
        <f t="shared" si="57"/>
        <v>0</v>
      </c>
      <c r="F294" s="22">
        <f>R635</f>
        <v>0</v>
      </c>
      <c r="G294" s="22">
        <f t="shared" si="58"/>
        <v>0</v>
      </c>
      <c r="H294" s="24">
        <f t="shared" si="59"/>
        <v>0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2.75">
      <c r="A295" s="1"/>
      <c r="B295" s="5">
        <f t="shared" si="55"/>
        <v>14</v>
      </c>
      <c r="C295" s="1" t="str">
        <f t="shared" si="55"/>
        <v>Output 14</v>
      </c>
      <c r="D295" s="5" t="str">
        <f t="shared" si="56"/>
        <v> m2</v>
      </c>
      <c r="E295" s="22">
        <f t="shared" si="57"/>
        <v>0</v>
      </c>
      <c r="F295" s="22">
        <f>S635</f>
        <v>0</v>
      </c>
      <c r="G295" s="22">
        <f t="shared" si="58"/>
        <v>0</v>
      </c>
      <c r="H295" s="24">
        <f t="shared" si="59"/>
        <v>0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2.75">
      <c r="A296" s="1"/>
      <c r="B296" s="5">
        <f t="shared" si="55"/>
        <v>15</v>
      </c>
      <c r="C296" s="1" t="str">
        <f t="shared" si="55"/>
        <v>Output 15</v>
      </c>
      <c r="D296" s="5" t="str">
        <f t="shared" si="56"/>
        <v> m2</v>
      </c>
      <c r="E296" s="22">
        <f t="shared" si="57"/>
        <v>0</v>
      </c>
      <c r="F296" s="22">
        <f>T635</f>
        <v>0</v>
      </c>
      <c r="G296" s="22">
        <f t="shared" si="58"/>
        <v>0</v>
      </c>
      <c r="H296" s="24">
        <f t="shared" si="59"/>
        <v>0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2.75">
      <c r="A297" s="1"/>
      <c r="B297" s="5">
        <f t="shared" si="55"/>
        <v>16</v>
      </c>
      <c r="C297" s="1" t="str">
        <f t="shared" si="55"/>
        <v>Output 16</v>
      </c>
      <c r="D297" s="5" t="str">
        <f t="shared" si="56"/>
        <v> kom</v>
      </c>
      <c r="E297" s="22">
        <f t="shared" si="57"/>
        <v>0</v>
      </c>
      <c r="F297" s="22">
        <f>U635</f>
        <v>0</v>
      </c>
      <c r="G297" s="22">
        <f t="shared" si="58"/>
        <v>0</v>
      </c>
      <c r="H297" s="24">
        <f t="shared" si="59"/>
        <v>0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2.75">
      <c r="A298" s="1"/>
      <c r="B298" s="5">
        <f t="shared" si="55"/>
        <v>17</v>
      </c>
      <c r="C298" s="1" t="str">
        <f t="shared" si="55"/>
        <v>Output 17</v>
      </c>
      <c r="D298" s="5" t="str">
        <f t="shared" si="56"/>
        <v> kg</v>
      </c>
      <c r="E298" s="22">
        <f t="shared" si="57"/>
        <v>0</v>
      </c>
      <c r="F298" s="22">
        <f>V635</f>
        <v>0</v>
      </c>
      <c r="G298" s="22">
        <f t="shared" si="58"/>
        <v>0</v>
      </c>
      <c r="H298" s="24">
        <f t="shared" si="59"/>
        <v>0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2.75">
      <c r="A299" s="1"/>
      <c r="B299" s="5">
        <f t="shared" si="55"/>
        <v>18</v>
      </c>
      <c r="C299" s="1" t="str">
        <f t="shared" si="55"/>
        <v>Output 18</v>
      </c>
      <c r="D299" s="5" t="str">
        <f t="shared" si="56"/>
        <v> m2</v>
      </c>
      <c r="E299" s="22">
        <f t="shared" si="57"/>
        <v>0</v>
      </c>
      <c r="F299" s="22">
        <f>W635</f>
        <v>0</v>
      </c>
      <c r="G299" s="22">
        <f t="shared" si="58"/>
        <v>0</v>
      </c>
      <c r="H299" s="24">
        <f t="shared" si="59"/>
        <v>0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2.75">
      <c r="A300" s="1"/>
      <c r="B300" s="5">
        <f aca="true" t="shared" si="60" ref="B300:C319">B182</f>
        <v>19</v>
      </c>
      <c r="C300" s="1" t="str">
        <f t="shared" si="60"/>
        <v>Output 19</v>
      </c>
      <c r="D300" s="5" t="str">
        <f t="shared" si="56"/>
        <v> kom</v>
      </c>
      <c r="E300" s="22">
        <f t="shared" si="57"/>
        <v>0</v>
      </c>
      <c r="F300" s="22">
        <f>X635</f>
        <v>0</v>
      </c>
      <c r="G300" s="22">
        <f t="shared" si="58"/>
        <v>0</v>
      </c>
      <c r="H300" s="24">
        <f t="shared" si="59"/>
        <v>0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2.75">
      <c r="A301" s="1"/>
      <c r="B301" s="5">
        <f t="shared" si="60"/>
        <v>20</v>
      </c>
      <c r="C301" s="1" t="str">
        <f t="shared" si="60"/>
        <v>Output 20</v>
      </c>
      <c r="D301" s="5" t="str">
        <f t="shared" si="56"/>
        <v> kom</v>
      </c>
      <c r="E301" s="22">
        <f t="shared" si="57"/>
        <v>0</v>
      </c>
      <c r="F301" s="22">
        <f aca="true" t="shared" si="61" ref="F301:F321">F300</f>
        <v>0</v>
      </c>
      <c r="G301" s="22">
        <f t="shared" si="58"/>
        <v>0</v>
      </c>
      <c r="H301" s="24">
        <f t="shared" si="59"/>
        <v>0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2.75">
      <c r="A302" s="1"/>
      <c r="B302" s="5">
        <f t="shared" si="60"/>
        <v>21</v>
      </c>
      <c r="C302" s="1" t="str">
        <f t="shared" si="60"/>
        <v>Output</v>
      </c>
      <c r="D302" s="5" t="str">
        <f t="shared" si="56"/>
        <v> kom</v>
      </c>
      <c r="E302" s="22">
        <f t="shared" si="57"/>
        <v>0</v>
      </c>
      <c r="F302" s="22">
        <f t="shared" si="61"/>
        <v>0</v>
      </c>
      <c r="G302" s="22">
        <f t="shared" si="58"/>
        <v>0</v>
      </c>
      <c r="H302" s="24">
        <f t="shared" si="59"/>
        <v>0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2.75">
      <c r="A303" s="1"/>
      <c r="B303" s="5">
        <f t="shared" si="60"/>
        <v>22</v>
      </c>
      <c r="C303" s="1" t="str">
        <f t="shared" si="60"/>
        <v>Output</v>
      </c>
      <c r="D303" s="5" t="str">
        <f t="shared" si="56"/>
        <v> kom</v>
      </c>
      <c r="E303" s="22">
        <f t="shared" si="57"/>
        <v>0</v>
      </c>
      <c r="F303" s="22">
        <f t="shared" si="61"/>
        <v>0</v>
      </c>
      <c r="G303" s="22">
        <f t="shared" si="58"/>
        <v>0</v>
      </c>
      <c r="H303" s="24">
        <f t="shared" si="59"/>
        <v>0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2.75">
      <c r="A304" s="1"/>
      <c r="B304" s="5">
        <f t="shared" si="60"/>
        <v>23</v>
      </c>
      <c r="C304" s="1" t="str">
        <f t="shared" si="60"/>
        <v>Output</v>
      </c>
      <c r="D304" s="5" t="str">
        <f t="shared" si="56"/>
        <v> kom</v>
      </c>
      <c r="E304" s="22">
        <f t="shared" si="57"/>
        <v>0</v>
      </c>
      <c r="F304" s="22">
        <f t="shared" si="61"/>
        <v>0</v>
      </c>
      <c r="G304" s="22">
        <f t="shared" si="58"/>
        <v>0</v>
      </c>
      <c r="H304" s="24">
        <f t="shared" si="59"/>
        <v>0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2.75">
      <c r="A305" s="1"/>
      <c r="B305" s="5">
        <f t="shared" si="60"/>
        <v>24</v>
      </c>
      <c r="C305" s="1" t="str">
        <f t="shared" si="60"/>
        <v>Output</v>
      </c>
      <c r="D305" s="5" t="str">
        <f t="shared" si="56"/>
        <v> kom</v>
      </c>
      <c r="E305" s="22">
        <f t="shared" si="57"/>
        <v>0</v>
      </c>
      <c r="F305" s="22">
        <f t="shared" si="61"/>
        <v>0</v>
      </c>
      <c r="G305" s="22">
        <f t="shared" si="58"/>
        <v>0</v>
      </c>
      <c r="H305" s="24">
        <f t="shared" si="59"/>
        <v>0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2.75">
      <c r="A306" s="1"/>
      <c r="B306" s="5">
        <f t="shared" si="60"/>
        <v>25</v>
      </c>
      <c r="C306" s="1" t="str">
        <f t="shared" si="60"/>
        <v>Output</v>
      </c>
      <c r="D306" s="5" t="str">
        <f t="shared" si="56"/>
        <v> kom</v>
      </c>
      <c r="E306" s="22">
        <f t="shared" si="57"/>
        <v>0</v>
      </c>
      <c r="F306" s="22">
        <f t="shared" si="61"/>
        <v>0</v>
      </c>
      <c r="G306" s="22">
        <f t="shared" si="58"/>
        <v>0</v>
      </c>
      <c r="H306" s="24">
        <f t="shared" si="59"/>
        <v>0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2.75">
      <c r="A307" s="1"/>
      <c r="B307" s="5">
        <f t="shared" si="60"/>
        <v>26</v>
      </c>
      <c r="C307" s="1" t="str">
        <f t="shared" si="60"/>
        <v>Output</v>
      </c>
      <c r="D307" s="5" t="str">
        <f t="shared" si="56"/>
        <v> kom</v>
      </c>
      <c r="E307" s="22">
        <f t="shared" si="57"/>
        <v>0</v>
      </c>
      <c r="F307" s="22">
        <f t="shared" si="61"/>
        <v>0</v>
      </c>
      <c r="G307" s="22">
        <f t="shared" si="58"/>
        <v>0</v>
      </c>
      <c r="H307" s="24">
        <f t="shared" si="59"/>
        <v>0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2.75">
      <c r="A308" s="1"/>
      <c r="B308" s="5">
        <f t="shared" si="60"/>
        <v>27</v>
      </c>
      <c r="C308" s="1" t="str">
        <f t="shared" si="60"/>
        <v>Output</v>
      </c>
      <c r="D308" s="5" t="str">
        <f t="shared" si="56"/>
        <v> kom</v>
      </c>
      <c r="E308" s="22">
        <f t="shared" si="57"/>
        <v>0</v>
      </c>
      <c r="F308" s="22">
        <f t="shared" si="61"/>
        <v>0</v>
      </c>
      <c r="G308" s="22">
        <f t="shared" si="58"/>
        <v>0</v>
      </c>
      <c r="H308" s="24">
        <f t="shared" si="59"/>
        <v>0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2.75">
      <c r="A309" s="1"/>
      <c r="B309" s="5">
        <f t="shared" si="60"/>
        <v>28</v>
      </c>
      <c r="C309" s="1" t="str">
        <f t="shared" si="60"/>
        <v>Output</v>
      </c>
      <c r="D309" s="5" t="str">
        <f t="shared" si="56"/>
        <v> kom</v>
      </c>
      <c r="E309" s="22">
        <f t="shared" si="57"/>
        <v>0</v>
      </c>
      <c r="F309" s="22">
        <f t="shared" si="61"/>
        <v>0</v>
      </c>
      <c r="G309" s="22">
        <f t="shared" si="58"/>
        <v>0</v>
      </c>
      <c r="H309" s="24">
        <f t="shared" si="59"/>
        <v>0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2.75">
      <c r="A310" s="1"/>
      <c r="B310" s="5">
        <f t="shared" si="60"/>
        <v>29</v>
      </c>
      <c r="C310" s="1" t="str">
        <f t="shared" si="60"/>
        <v>Output</v>
      </c>
      <c r="D310" s="5" t="str">
        <f t="shared" si="56"/>
        <v> kom</v>
      </c>
      <c r="E310" s="22">
        <f t="shared" si="57"/>
        <v>0</v>
      </c>
      <c r="F310" s="22">
        <f t="shared" si="61"/>
        <v>0</v>
      </c>
      <c r="G310" s="22">
        <f t="shared" si="58"/>
        <v>0</v>
      </c>
      <c r="H310" s="24">
        <f t="shared" si="59"/>
        <v>0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2.75">
      <c r="A311" s="1"/>
      <c r="B311" s="5">
        <f t="shared" si="60"/>
        <v>30</v>
      </c>
      <c r="C311" s="1" t="str">
        <f t="shared" si="60"/>
        <v>Output</v>
      </c>
      <c r="D311" s="5" t="str">
        <f t="shared" si="56"/>
        <v> kom</v>
      </c>
      <c r="E311" s="22">
        <f t="shared" si="57"/>
        <v>0</v>
      </c>
      <c r="F311" s="22">
        <f t="shared" si="61"/>
        <v>0</v>
      </c>
      <c r="G311" s="22">
        <f t="shared" si="58"/>
        <v>0</v>
      </c>
      <c r="H311" s="24">
        <f t="shared" si="59"/>
        <v>0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2.75">
      <c r="A312" s="1"/>
      <c r="B312" s="5">
        <f t="shared" si="60"/>
        <v>31</v>
      </c>
      <c r="C312" s="1" t="str">
        <f t="shared" si="60"/>
        <v>Output</v>
      </c>
      <c r="D312" s="5" t="str">
        <f t="shared" si="56"/>
        <v> kom</v>
      </c>
      <c r="E312" s="22">
        <f t="shared" si="57"/>
        <v>0</v>
      </c>
      <c r="F312" s="22">
        <f t="shared" si="61"/>
        <v>0</v>
      </c>
      <c r="G312" s="22">
        <f t="shared" si="58"/>
        <v>0</v>
      </c>
      <c r="H312" s="24">
        <f t="shared" si="59"/>
        <v>0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2.75">
      <c r="A313" s="1"/>
      <c r="B313" s="5">
        <f t="shared" si="60"/>
        <v>32</v>
      </c>
      <c r="C313" s="1" t="str">
        <f t="shared" si="60"/>
        <v>Output</v>
      </c>
      <c r="D313" s="5" t="str">
        <f t="shared" si="56"/>
        <v> kom</v>
      </c>
      <c r="E313" s="22">
        <f t="shared" si="57"/>
        <v>0</v>
      </c>
      <c r="F313" s="22">
        <f t="shared" si="61"/>
        <v>0</v>
      </c>
      <c r="G313" s="22">
        <f t="shared" si="58"/>
        <v>0</v>
      </c>
      <c r="H313" s="24">
        <f t="shared" si="59"/>
        <v>0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2.75">
      <c r="A314" s="1"/>
      <c r="B314" s="5">
        <f t="shared" si="60"/>
        <v>33</v>
      </c>
      <c r="C314" s="1" t="str">
        <f t="shared" si="60"/>
        <v>Output</v>
      </c>
      <c r="D314" s="5" t="str">
        <f t="shared" si="56"/>
        <v> kom</v>
      </c>
      <c r="E314" s="22">
        <f t="shared" si="57"/>
        <v>0</v>
      </c>
      <c r="F314" s="22">
        <f t="shared" si="61"/>
        <v>0</v>
      </c>
      <c r="G314" s="22">
        <f t="shared" si="58"/>
        <v>0</v>
      </c>
      <c r="H314" s="24">
        <f t="shared" si="59"/>
        <v>0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2.75">
      <c r="A315" s="1"/>
      <c r="B315" s="5">
        <f t="shared" si="60"/>
        <v>34</v>
      </c>
      <c r="C315" s="1" t="str">
        <f t="shared" si="60"/>
        <v>Output</v>
      </c>
      <c r="D315" s="5" t="str">
        <f t="shared" si="56"/>
        <v> kom</v>
      </c>
      <c r="E315" s="22">
        <f t="shared" si="57"/>
        <v>0</v>
      </c>
      <c r="F315" s="22">
        <f t="shared" si="61"/>
        <v>0</v>
      </c>
      <c r="G315" s="22">
        <f t="shared" si="58"/>
        <v>0</v>
      </c>
      <c r="H315" s="24">
        <f t="shared" si="59"/>
        <v>0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2.75">
      <c r="A316" s="1"/>
      <c r="B316" s="5">
        <f t="shared" si="60"/>
        <v>35</v>
      </c>
      <c r="C316" s="1" t="str">
        <f t="shared" si="60"/>
        <v>Output</v>
      </c>
      <c r="D316" s="5" t="str">
        <f t="shared" si="56"/>
        <v> kom</v>
      </c>
      <c r="E316" s="22">
        <f t="shared" si="57"/>
        <v>0</v>
      </c>
      <c r="F316" s="22">
        <f t="shared" si="61"/>
        <v>0</v>
      </c>
      <c r="G316" s="22">
        <f t="shared" si="58"/>
        <v>0</v>
      </c>
      <c r="H316" s="24">
        <f t="shared" si="59"/>
        <v>0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2.75">
      <c r="A317" s="1"/>
      <c r="B317" s="5">
        <f t="shared" si="60"/>
        <v>36</v>
      </c>
      <c r="C317" s="1" t="str">
        <f t="shared" si="60"/>
        <v>Output</v>
      </c>
      <c r="D317" s="5" t="str">
        <f t="shared" si="56"/>
        <v> kom</v>
      </c>
      <c r="E317" s="22">
        <f t="shared" si="57"/>
        <v>0</v>
      </c>
      <c r="F317" s="22">
        <f t="shared" si="61"/>
        <v>0</v>
      </c>
      <c r="G317" s="22">
        <f t="shared" si="58"/>
        <v>0</v>
      </c>
      <c r="H317" s="24">
        <f t="shared" si="59"/>
        <v>0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2.75">
      <c r="A318" s="1"/>
      <c r="B318" s="5">
        <f t="shared" si="60"/>
        <v>37</v>
      </c>
      <c r="C318" s="1" t="str">
        <f t="shared" si="60"/>
        <v>Output</v>
      </c>
      <c r="D318" s="5" t="str">
        <f t="shared" si="56"/>
        <v> kom</v>
      </c>
      <c r="E318" s="22">
        <f t="shared" si="57"/>
        <v>0</v>
      </c>
      <c r="F318" s="22">
        <f t="shared" si="61"/>
        <v>0</v>
      </c>
      <c r="G318" s="22">
        <f t="shared" si="58"/>
        <v>0</v>
      </c>
      <c r="H318" s="24">
        <f t="shared" si="59"/>
        <v>0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2.75">
      <c r="A319" s="1"/>
      <c r="B319" s="5">
        <f t="shared" si="60"/>
        <v>38</v>
      </c>
      <c r="C319" s="1" t="str">
        <f t="shared" si="60"/>
        <v>Output</v>
      </c>
      <c r="D319" s="5" t="str">
        <f t="shared" si="56"/>
        <v> kom</v>
      </c>
      <c r="E319" s="22">
        <f t="shared" si="57"/>
        <v>0</v>
      </c>
      <c r="F319" s="22">
        <f t="shared" si="61"/>
        <v>0</v>
      </c>
      <c r="G319" s="22">
        <f t="shared" si="58"/>
        <v>0</v>
      </c>
      <c r="H319" s="24">
        <f t="shared" si="59"/>
        <v>0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2.75">
      <c r="A320" s="1"/>
      <c r="B320" s="5">
        <f>B202</f>
        <v>39</v>
      </c>
      <c r="C320" s="1" t="str">
        <f>C202</f>
        <v>Output</v>
      </c>
      <c r="D320" s="5" t="str">
        <f t="shared" si="56"/>
        <v> kom</v>
      </c>
      <c r="E320" s="22">
        <f t="shared" si="57"/>
        <v>0</v>
      </c>
      <c r="F320" s="22">
        <f t="shared" si="61"/>
        <v>0</v>
      </c>
      <c r="G320" s="22">
        <f t="shared" si="58"/>
        <v>0</v>
      </c>
      <c r="H320" s="24">
        <f t="shared" si="59"/>
        <v>0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2.75">
      <c r="A321" s="1"/>
      <c r="B321" s="12">
        <f>B203</f>
        <v>40</v>
      </c>
      <c r="C321" s="12" t="str">
        <f>C203</f>
        <v>Output</v>
      </c>
      <c r="D321" s="12" t="str">
        <f t="shared" si="56"/>
        <v> kom</v>
      </c>
      <c r="E321" s="23">
        <f t="shared" si="57"/>
        <v>0</v>
      </c>
      <c r="F321" s="23">
        <f t="shared" si="61"/>
        <v>0</v>
      </c>
      <c r="G321" s="23">
        <f t="shared" si="58"/>
        <v>0</v>
      </c>
      <c r="H321" s="25">
        <f t="shared" si="59"/>
        <v>0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2.75">
      <c r="A323" s="3">
        <v>3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2.75">
      <c r="A324" s="1"/>
      <c r="B324" s="3" t="s">
        <v>165</v>
      </c>
      <c r="C324" s="3" t="s">
        <v>398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2.75">
      <c r="A325" s="1"/>
      <c r="B325" s="1"/>
      <c r="C325" s="1"/>
      <c r="D325" s="1"/>
      <c r="E325" s="1"/>
      <c r="F325" s="1" t="str">
        <f>D8</f>
        <v> - EUR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 t="str">
        <f>F325</f>
        <v> - EUR</v>
      </c>
      <c r="U325" s="1"/>
      <c r="V325" s="1"/>
      <c r="W325" s="1"/>
      <c r="X325" s="1"/>
      <c r="Y325" s="1"/>
      <c r="Z325" s="1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2.75">
      <c r="A326" s="1"/>
      <c r="B326" s="8" t="str">
        <f aca="true" t="shared" si="62" ref="B326:C345">B162</f>
        <v> No.</v>
      </c>
      <c r="C326" s="8" t="str">
        <f t="shared" si="62"/>
        <v>Description</v>
      </c>
      <c r="D326" s="8"/>
      <c r="E326" s="8" t="str">
        <f aca="true" t="shared" si="63" ref="E326:E367">E162</f>
        <v>  Units</v>
      </c>
      <c r="F326" s="14"/>
      <c r="G326" s="14" t="str">
        <f>G162</f>
        <v>  By month</v>
      </c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8" t="str">
        <f>R162</f>
        <v>    Total</v>
      </c>
      <c r="S326" s="1"/>
      <c r="T326" s="5"/>
      <c r="U326" s="5" t="s">
        <v>246</v>
      </c>
      <c r="V326" s="5"/>
      <c r="W326" s="5"/>
      <c r="X326" s="1"/>
      <c r="Y326" s="1"/>
      <c r="Z326" s="1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2.75">
      <c r="A327" s="1"/>
      <c r="B327" s="12" t="str">
        <f t="shared" si="62"/>
        <v> </v>
      </c>
      <c r="C327" s="12" t="str">
        <f t="shared" si="62"/>
        <v> </v>
      </c>
      <c r="D327" s="12"/>
      <c r="E327" s="12" t="str">
        <f t="shared" si="63"/>
        <v> </v>
      </c>
      <c r="F327" s="12" t="str">
        <f aca="true" t="shared" si="64" ref="F327:Q327">D11</f>
        <v>        1</v>
      </c>
      <c r="G327" s="12" t="str">
        <f t="shared" si="64"/>
        <v>        2</v>
      </c>
      <c r="H327" s="12" t="str">
        <f t="shared" si="64"/>
        <v>        3</v>
      </c>
      <c r="I327" s="12" t="str">
        <f t="shared" si="64"/>
        <v>        4</v>
      </c>
      <c r="J327" s="12" t="str">
        <f t="shared" si="64"/>
        <v>        5</v>
      </c>
      <c r="K327" s="12" t="str">
        <f t="shared" si="64"/>
        <v>        6</v>
      </c>
      <c r="L327" s="12" t="str">
        <f t="shared" si="64"/>
        <v>        7</v>
      </c>
      <c r="M327" s="12" t="str">
        <f t="shared" si="64"/>
        <v>        8</v>
      </c>
      <c r="N327" s="12" t="str">
        <f t="shared" si="64"/>
        <v>        9</v>
      </c>
      <c r="O327" s="12" t="str">
        <f t="shared" si="64"/>
        <v>        10</v>
      </c>
      <c r="P327" s="12" t="str">
        <f t="shared" si="64"/>
        <v>        11</v>
      </c>
      <c r="Q327" s="12" t="str">
        <f t="shared" si="64"/>
        <v>        12</v>
      </c>
      <c r="R327" s="12" t="str">
        <f>R163</f>
        <v> </v>
      </c>
      <c r="S327" s="1"/>
      <c r="T327" s="5" t="str">
        <f>T163</f>
        <v>       Q1</v>
      </c>
      <c r="U327" s="5" t="str">
        <f>U163</f>
        <v>       Q2</v>
      </c>
      <c r="V327" s="5" t="str">
        <f>V163</f>
        <v>       Q3</v>
      </c>
      <c r="W327" s="5" t="str">
        <f>W163</f>
        <v>       Q4</v>
      </c>
      <c r="X327" s="1"/>
      <c r="Y327" s="1"/>
      <c r="Z327" s="1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2.75">
      <c r="A328" s="1"/>
      <c r="B328" s="5">
        <f t="shared" si="62"/>
        <v>1</v>
      </c>
      <c r="C328" s="1" t="str">
        <f t="shared" si="62"/>
        <v>Output 1</v>
      </c>
      <c r="D328" s="5"/>
      <c r="E328" s="5" t="str">
        <f t="shared" si="63"/>
        <v> m2</v>
      </c>
      <c r="F328" s="5">
        <f aca="true" t="shared" si="65" ref="F328:Q328">F164*F236</f>
        <v>128530.00000000001</v>
      </c>
      <c r="G328" s="5">
        <f t="shared" si="65"/>
        <v>119229.99999999999</v>
      </c>
      <c r="H328" s="5">
        <f t="shared" si="65"/>
        <v>112050</v>
      </c>
      <c r="I328" s="5">
        <f t="shared" si="65"/>
        <v>98240</v>
      </c>
      <c r="J328" s="5">
        <f t="shared" si="65"/>
        <v>0</v>
      </c>
      <c r="K328" s="5">
        <f t="shared" si="65"/>
        <v>0</v>
      </c>
      <c r="L328" s="5">
        <f t="shared" si="65"/>
        <v>0</v>
      </c>
      <c r="M328" s="5">
        <f t="shared" si="65"/>
        <v>0</v>
      </c>
      <c r="N328" s="5">
        <f t="shared" si="65"/>
        <v>0</v>
      </c>
      <c r="O328" s="5">
        <f t="shared" si="65"/>
        <v>0</v>
      </c>
      <c r="P328" s="5">
        <f t="shared" si="65"/>
        <v>0</v>
      </c>
      <c r="Q328" s="5">
        <f t="shared" si="65"/>
        <v>0</v>
      </c>
      <c r="R328" s="5">
        <f aca="true" t="shared" si="66" ref="R328:R367">SUM(F328:Q328)</f>
        <v>458050</v>
      </c>
      <c r="S328" s="15">
        <f aca="true" t="shared" si="67" ref="S328:S368">R328/R$368</f>
        <v>0.051271219546485045</v>
      </c>
      <c r="T328" s="5">
        <f aca="true" t="shared" si="68" ref="T328:T367">SUM(F328:H328)</f>
        <v>359810</v>
      </c>
      <c r="U328" s="5">
        <f aca="true" t="shared" si="69" ref="U328:U367">SUM(I328:K328)</f>
        <v>98240</v>
      </c>
      <c r="V328" s="5">
        <f aca="true" t="shared" si="70" ref="V328:V367">SUM(L328:N328)</f>
        <v>0</v>
      </c>
      <c r="W328" s="5">
        <f aca="true" t="shared" si="71" ref="W328:W367">SUM(O328:Q328)</f>
        <v>0</v>
      </c>
      <c r="X328" s="1"/>
      <c r="Y328" s="1"/>
      <c r="Z328" s="1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2.75">
      <c r="A329" s="1"/>
      <c r="B329" s="5">
        <f t="shared" si="62"/>
        <v>2</v>
      </c>
      <c r="C329" s="1" t="str">
        <f t="shared" si="62"/>
        <v>Output 2</v>
      </c>
      <c r="D329" s="5"/>
      <c r="E329" s="5" t="str">
        <f t="shared" si="63"/>
        <v> m2</v>
      </c>
      <c r="F329" s="5">
        <f aca="true" t="shared" si="72" ref="F329:Q329">F165*F237</f>
        <v>29440</v>
      </c>
      <c r="G329" s="5">
        <f t="shared" si="72"/>
        <v>29440</v>
      </c>
      <c r="H329" s="5">
        <f t="shared" si="72"/>
        <v>29440</v>
      </c>
      <c r="I329" s="5">
        <f t="shared" si="72"/>
        <v>22080</v>
      </c>
      <c r="J329" s="5">
        <f t="shared" si="72"/>
        <v>0</v>
      </c>
      <c r="K329" s="5">
        <f t="shared" si="72"/>
        <v>0</v>
      </c>
      <c r="L329" s="5">
        <f t="shared" si="72"/>
        <v>0</v>
      </c>
      <c r="M329" s="5">
        <f t="shared" si="72"/>
        <v>0</v>
      </c>
      <c r="N329" s="5">
        <f t="shared" si="72"/>
        <v>0</v>
      </c>
      <c r="O329" s="5">
        <f t="shared" si="72"/>
        <v>0</v>
      </c>
      <c r="P329" s="5">
        <f t="shared" si="72"/>
        <v>0</v>
      </c>
      <c r="Q329" s="5">
        <f t="shared" si="72"/>
        <v>0</v>
      </c>
      <c r="R329" s="5">
        <f t="shared" si="66"/>
        <v>110400</v>
      </c>
      <c r="S329" s="15">
        <f t="shared" si="67"/>
        <v>0.012357477650762906</v>
      </c>
      <c r="T329" s="5">
        <f t="shared" si="68"/>
        <v>88320</v>
      </c>
      <c r="U329" s="5">
        <f t="shared" si="69"/>
        <v>22080</v>
      </c>
      <c r="V329" s="5">
        <f t="shared" si="70"/>
        <v>0</v>
      </c>
      <c r="W329" s="5">
        <f t="shared" si="71"/>
        <v>0</v>
      </c>
      <c r="X329" s="1"/>
      <c r="Y329" s="1"/>
      <c r="Z329" s="1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2.75">
      <c r="A330" s="1"/>
      <c r="B330" s="5">
        <f t="shared" si="62"/>
        <v>3</v>
      </c>
      <c r="C330" s="1" t="str">
        <f t="shared" si="62"/>
        <v>Output 3</v>
      </c>
      <c r="D330" s="5"/>
      <c r="E330" s="5" t="str">
        <f t="shared" si="63"/>
        <v> m2</v>
      </c>
      <c r="F330" s="5">
        <f aca="true" t="shared" si="73" ref="F330:Q330">F166*F238</f>
        <v>40494.299999999996</v>
      </c>
      <c r="G330" s="5">
        <f t="shared" si="73"/>
        <v>108760.3</v>
      </c>
      <c r="H330" s="5">
        <f t="shared" si="73"/>
        <v>142849.85</v>
      </c>
      <c r="I330" s="5">
        <f t="shared" si="73"/>
        <v>168898.4</v>
      </c>
      <c r="J330" s="5">
        <f t="shared" si="73"/>
        <v>195512.9</v>
      </c>
      <c r="K330" s="5">
        <f t="shared" si="73"/>
        <v>188546.05000000002</v>
      </c>
      <c r="L330" s="5">
        <f t="shared" si="73"/>
        <v>170995</v>
      </c>
      <c r="M330" s="5">
        <f t="shared" si="73"/>
        <v>195886.9</v>
      </c>
      <c r="N330" s="5">
        <f t="shared" si="73"/>
        <v>266391.95</v>
      </c>
      <c r="O330" s="5">
        <f t="shared" si="73"/>
        <v>289393.5</v>
      </c>
      <c r="P330" s="5">
        <f t="shared" si="73"/>
        <v>293189.6</v>
      </c>
      <c r="Q330" s="5">
        <f t="shared" si="73"/>
        <v>207511.15</v>
      </c>
      <c r="R330" s="5">
        <f t="shared" si="66"/>
        <v>2268429.9</v>
      </c>
      <c r="S330" s="15">
        <f t="shared" si="67"/>
        <v>0.25391369376424217</v>
      </c>
      <c r="T330" s="5">
        <f t="shared" si="68"/>
        <v>292104.45</v>
      </c>
      <c r="U330" s="5">
        <f t="shared" si="69"/>
        <v>552957.35</v>
      </c>
      <c r="V330" s="5">
        <f t="shared" si="70"/>
        <v>633273.8500000001</v>
      </c>
      <c r="W330" s="5">
        <f t="shared" si="71"/>
        <v>790094.25</v>
      </c>
      <c r="X330" s="1"/>
      <c r="Y330" s="1"/>
      <c r="Z330" s="1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2.75">
      <c r="A331" s="1"/>
      <c r="B331" s="5">
        <f t="shared" si="62"/>
        <v>4</v>
      </c>
      <c r="C331" s="1" t="str">
        <f t="shared" si="62"/>
        <v>Output 3 - export</v>
      </c>
      <c r="D331" s="5"/>
      <c r="E331" s="5" t="str">
        <f t="shared" si="63"/>
        <v> m2</v>
      </c>
      <c r="F331" s="5">
        <f aca="true" t="shared" si="74" ref="F331:Q331">F167*F239</f>
        <v>33131.700000000004</v>
      </c>
      <c r="G331" s="5">
        <f t="shared" si="74"/>
        <v>88985.7</v>
      </c>
      <c r="H331" s="5">
        <f t="shared" si="74"/>
        <v>116877.15</v>
      </c>
      <c r="I331" s="5">
        <f t="shared" si="74"/>
        <v>138189.6</v>
      </c>
      <c r="J331" s="5">
        <f t="shared" si="74"/>
        <v>159965.1</v>
      </c>
      <c r="K331" s="5">
        <f t="shared" si="74"/>
        <v>154264.95</v>
      </c>
      <c r="L331" s="5">
        <f t="shared" si="74"/>
        <v>139905</v>
      </c>
      <c r="M331" s="5">
        <f t="shared" si="74"/>
        <v>160271.1</v>
      </c>
      <c r="N331" s="5">
        <f t="shared" si="74"/>
        <v>217957.05</v>
      </c>
      <c r="O331" s="5">
        <f t="shared" si="74"/>
        <v>236776.5</v>
      </c>
      <c r="P331" s="5">
        <f t="shared" si="74"/>
        <v>239882.4</v>
      </c>
      <c r="Q331" s="5">
        <f t="shared" si="74"/>
        <v>169781.85</v>
      </c>
      <c r="R331" s="5">
        <f t="shared" si="66"/>
        <v>1855988.0999999999</v>
      </c>
      <c r="S331" s="15">
        <f t="shared" si="67"/>
        <v>0.20774756762528904</v>
      </c>
      <c r="T331" s="5">
        <f t="shared" si="68"/>
        <v>238994.55</v>
      </c>
      <c r="U331" s="5">
        <f t="shared" si="69"/>
        <v>452419.65</v>
      </c>
      <c r="V331" s="5">
        <f t="shared" si="70"/>
        <v>518133.14999999997</v>
      </c>
      <c r="W331" s="5">
        <f t="shared" si="71"/>
        <v>646440.75</v>
      </c>
      <c r="X331" s="1"/>
      <c r="Y331" s="1"/>
      <c r="Z331" s="1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2.75">
      <c r="A332" s="1"/>
      <c r="B332" s="5">
        <f t="shared" si="62"/>
        <v>5</v>
      </c>
      <c r="C332" s="1" t="str">
        <f t="shared" si="62"/>
        <v>Output 4</v>
      </c>
      <c r="D332" s="5"/>
      <c r="E332" s="5" t="str">
        <f t="shared" si="63"/>
        <v> m2</v>
      </c>
      <c r="F332" s="5">
        <f aca="true" t="shared" si="75" ref="F332:Q332">F168*F240</f>
        <v>53700</v>
      </c>
      <c r="G332" s="5">
        <f t="shared" si="75"/>
        <v>64440</v>
      </c>
      <c r="H332" s="5">
        <f t="shared" si="75"/>
        <v>69452</v>
      </c>
      <c r="I332" s="5">
        <f t="shared" si="75"/>
        <v>0</v>
      </c>
      <c r="J332" s="5">
        <f t="shared" si="75"/>
        <v>0</v>
      </c>
      <c r="K332" s="5">
        <f t="shared" si="75"/>
        <v>0</v>
      </c>
      <c r="L332" s="5">
        <f t="shared" si="75"/>
        <v>0</v>
      </c>
      <c r="M332" s="5">
        <f t="shared" si="75"/>
        <v>0</v>
      </c>
      <c r="N332" s="5">
        <f t="shared" si="75"/>
        <v>0</v>
      </c>
      <c r="O332" s="5">
        <f t="shared" si="75"/>
        <v>0</v>
      </c>
      <c r="P332" s="5">
        <f t="shared" si="75"/>
        <v>0</v>
      </c>
      <c r="Q332" s="5">
        <f t="shared" si="75"/>
        <v>0</v>
      </c>
      <c r="R332" s="5">
        <f t="shared" si="66"/>
        <v>187592</v>
      </c>
      <c r="S332" s="15">
        <f t="shared" si="67"/>
        <v>0.02099786184295213</v>
      </c>
      <c r="T332" s="5">
        <f t="shared" si="68"/>
        <v>187592</v>
      </c>
      <c r="U332" s="5">
        <f t="shared" si="69"/>
        <v>0</v>
      </c>
      <c r="V332" s="5">
        <f t="shared" si="70"/>
        <v>0</v>
      </c>
      <c r="W332" s="5">
        <f t="shared" si="71"/>
        <v>0</v>
      </c>
      <c r="X332" s="1"/>
      <c r="Y332" s="1"/>
      <c r="Z332" s="1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2.75">
      <c r="A333" s="1"/>
      <c r="B333" s="5">
        <f t="shared" si="62"/>
        <v>6</v>
      </c>
      <c r="C333" s="1" t="str">
        <f t="shared" si="62"/>
        <v>Output 5</v>
      </c>
      <c r="D333" s="5"/>
      <c r="E333" s="5" t="str">
        <f t="shared" si="63"/>
        <v> m2</v>
      </c>
      <c r="F333" s="5">
        <f aca="true" t="shared" si="76" ref="F333:Q333">F169*F241</f>
        <v>7269.35</v>
      </c>
      <c r="G333" s="5">
        <f t="shared" si="76"/>
        <v>9209.75</v>
      </c>
      <c r="H333" s="5">
        <f t="shared" si="76"/>
        <v>15453.900000000001</v>
      </c>
      <c r="I333" s="5">
        <f t="shared" si="76"/>
        <v>56324.4</v>
      </c>
      <c r="J333" s="5">
        <f t="shared" si="76"/>
        <v>63707.05</v>
      </c>
      <c r="K333" s="5">
        <f t="shared" si="76"/>
        <v>62159.9</v>
      </c>
      <c r="L333" s="5">
        <f t="shared" si="76"/>
        <v>63284.65</v>
      </c>
      <c r="M333" s="5">
        <f t="shared" si="76"/>
        <v>71948.25</v>
      </c>
      <c r="N333" s="5">
        <f t="shared" si="76"/>
        <v>78642.85</v>
      </c>
      <c r="O333" s="5">
        <f t="shared" si="76"/>
        <v>86856</v>
      </c>
      <c r="P333" s="5">
        <f t="shared" si="76"/>
        <v>85308.85</v>
      </c>
      <c r="Q333" s="5">
        <f t="shared" si="76"/>
        <v>75211.95</v>
      </c>
      <c r="R333" s="5">
        <f t="shared" si="66"/>
        <v>675376.8999999999</v>
      </c>
      <c r="S333" s="15">
        <f t="shared" si="67"/>
        <v>0.0755974180035465</v>
      </c>
      <c r="T333" s="5">
        <f t="shared" si="68"/>
        <v>31933</v>
      </c>
      <c r="U333" s="5">
        <f t="shared" si="69"/>
        <v>182191.35</v>
      </c>
      <c r="V333" s="5">
        <f t="shared" si="70"/>
        <v>213875.75</v>
      </c>
      <c r="W333" s="5">
        <f t="shared" si="71"/>
        <v>247376.8</v>
      </c>
      <c r="X333" s="1"/>
      <c r="Y333" s="1"/>
      <c r="Z333" s="1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2.75">
      <c r="A334" s="1"/>
      <c r="B334" s="5">
        <f t="shared" si="62"/>
        <v>7</v>
      </c>
      <c r="C334" s="1" t="str">
        <f t="shared" si="62"/>
        <v>Output 5 - export</v>
      </c>
      <c r="D334" s="5"/>
      <c r="E334" s="5" t="str">
        <f t="shared" si="63"/>
        <v> m2</v>
      </c>
      <c r="F334" s="5">
        <f aca="true" t="shared" si="77" ref="F334:Q334">F170*F242</f>
        <v>5947.65</v>
      </c>
      <c r="G334" s="5">
        <f t="shared" si="77"/>
        <v>7535.25</v>
      </c>
      <c r="H334" s="5">
        <f t="shared" si="77"/>
        <v>12644.1</v>
      </c>
      <c r="I334" s="5">
        <f t="shared" si="77"/>
        <v>46083.6</v>
      </c>
      <c r="J334" s="5">
        <f t="shared" si="77"/>
        <v>52123.950000000004</v>
      </c>
      <c r="K334" s="5">
        <f t="shared" si="77"/>
        <v>50858.1</v>
      </c>
      <c r="L334" s="5">
        <f t="shared" si="77"/>
        <v>51778.35</v>
      </c>
      <c r="M334" s="5">
        <f t="shared" si="77"/>
        <v>58866.75</v>
      </c>
      <c r="N334" s="5">
        <f t="shared" si="77"/>
        <v>64344.15</v>
      </c>
      <c r="O334" s="5">
        <f t="shared" si="77"/>
        <v>71064</v>
      </c>
      <c r="P334" s="5">
        <f t="shared" si="77"/>
        <v>69798.15000000001</v>
      </c>
      <c r="Q334" s="5">
        <f t="shared" si="77"/>
        <v>61537.05</v>
      </c>
      <c r="R334" s="5">
        <f t="shared" si="66"/>
        <v>552581.1000000001</v>
      </c>
      <c r="S334" s="15">
        <f t="shared" si="67"/>
        <v>0.061852432911992605</v>
      </c>
      <c r="T334" s="5">
        <f t="shared" si="68"/>
        <v>26127</v>
      </c>
      <c r="U334" s="5">
        <f t="shared" si="69"/>
        <v>149065.65</v>
      </c>
      <c r="V334" s="5">
        <f t="shared" si="70"/>
        <v>174989.25</v>
      </c>
      <c r="W334" s="5">
        <f t="shared" si="71"/>
        <v>202399.2</v>
      </c>
      <c r="X334" s="1"/>
      <c r="Y334" s="1"/>
      <c r="Z334" s="1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2.75">
      <c r="A335" s="1"/>
      <c r="B335" s="5">
        <f t="shared" si="62"/>
        <v>8</v>
      </c>
      <c r="C335" s="1" t="str">
        <f t="shared" si="62"/>
        <v>Output 6</v>
      </c>
      <c r="D335" s="5"/>
      <c r="E335" s="5" t="str">
        <f t="shared" si="63"/>
        <v> m2</v>
      </c>
      <c r="F335" s="5">
        <f aca="true" t="shared" si="78" ref="F335:Q335">F171*F243</f>
        <v>27615</v>
      </c>
      <c r="G335" s="5">
        <f t="shared" si="78"/>
        <v>33138</v>
      </c>
      <c r="H335" s="5">
        <f t="shared" si="78"/>
        <v>39556</v>
      </c>
      <c r="I335" s="5">
        <f t="shared" si="78"/>
        <v>43136</v>
      </c>
      <c r="J335" s="5">
        <f t="shared" si="78"/>
        <v>52239</v>
      </c>
      <c r="K335" s="5">
        <f t="shared" si="78"/>
        <v>52239</v>
      </c>
      <c r="L335" s="5">
        <f t="shared" si="78"/>
        <v>55819</v>
      </c>
      <c r="M335" s="5">
        <f t="shared" si="78"/>
        <v>58657.00000000001</v>
      </c>
      <c r="N335" s="5">
        <f t="shared" si="78"/>
        <v>61495</v>
      </c>
      <c r="O335" s="5">
        <f t="shared" si="78"/>
        <v>68808</v>
      </c>
      <c r="P335" s="5">
        <f t="shared" si="78"/>
        <v>67913</v>
      </c>
      <c r="Q335" s="5">
        <f t="shared" si="78"/>
        <v>54335</v>
      </c>
      <c r="R335" s="5">
        <f t="shared" si="66"/>
        <v>614950</v>
      </c>
      <c r="S335" s="15">
        <f t="shared" si="67"/>
        <v>0.0688336130555856</v>
      </c>
      <c r="T335" s="5">
        <f t="shared" si="68"/>
        <v>100309</v>
      </c>
      <c r="U335" s="5">
        <f t="shared" si="69"/>
        <v>147614</v>
      </c>
      <c r="V335" s="5">
        <f t="shared" si="70"/>
        <v>175971</v>
      </c>
      <c r="W335" s="5">
        <f t="shared" si="71"/>
        <v>191056</v>
      </c>
      <c r="X335" s="1"/>
      <c r="Y335" s="1"/>
      <c r="Z335" s="1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2.75">
      <c r="A336" s="1"/>
      <c r="B336" s="5">
        <f t="shared" si="62"/>
        <v>9</v>
      </c>
      <c r="C336" s="1" t="str">
        <f t="shared" si="62"/>
        <v>Output 7</v>
      </c>
      <c r="D336" s="5"/>
      <c r="E336" s="5" t="str">
        <f t="shared" si="63"/>
        <v> m2</v>
      </c>
      <c r="F336" s="5">
        <f aca="true" t="shared" si="79" ref="F336:Q336">F172*F244</f>
        <v>62425.00000000001</v>
      </c>
      <c r="G336" s="5">
        <f t="shared" si="79"/>
        <v>85461</v>
      </c>
      <c r="H336" s="5">
        <f t="shared" si="79"/>
        <v>93204</v>
      </c>
      <c r="I336" s="5">
        <f t="shared" si="79"/>
        <v>107238.99999999999</v>
      </c>
      <c r="J336" s="5">
        <f t="shared" si="79"/>
        <v>120127.00000000001</v>
      </c>
      <c r="K336" s="5">
        <f t="shared" si="79"/>
        <v>116111.99999999999</v>
      </c>
      <c r="L336" s="5">
        <f t="shared" si="79"/>
        <v>118488</v>
      </c>
      <c r="M336" s="5">
        <f t="shared" si="79"/>
        <v>128117</v>
      </c>
      <c r="N336" s="5">
        <f t="shared" si="79"/>
        <v>139059</v>
      </c>
      <c r="O336" s="5">
        <f t="shared" si="79"/>
        <v>155214</v>
      </c>
      <c r="P336" s="5">
        <f t="shared" si="79"/>
        <v>157721</v>
      </c>
      <c r="Q336" s="5">
        <f t="shared" si="79"/>
        <v>127713</v>
      </c>
      <c r="R336" s="5">
        <f t="shared" si="66"/>
        <v>1410880</v>
      </c>
      <c r="S336" s="15">
        <f t="shared" si="67"/>
        <v>0.15792498249917</v>
      </c>
      <c r="T336" s="5">
        <f t="shared" si="68"/>
        <v>241090</v>
      </c>
      <c r="U336" s="5">
        <f t="shared" si="69"/>
        <v>343478</v>
      </c>
      <c r="V336" s="5">
        <f t="shared" si="70"/>
        <v>385664</v>
      </c>
      <c r="W336" s="5">
        <f t="shared" si="71"/>
        <v>440648</v>
      </c>
      <c r="X336" s="1"/>
      <c r="Y336" s="1"/>
      <c r="Z336" s="1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2.75">
      <c r="A337" s="1"/>
      <c r="B337" s="5">
        <f t="shared" si="62"/>
        <v>10</v>
      </c>
      <c r="C337" s="1" t="str">
        <f t="shared" si="62"/>
        <v>Output 8</v>
      </c>
      <c r="D337" s="5"/>
      <c r="E337" s="5" t="str">
        <f t="shared" si="63"/>
        <v> m2</v>
      </c>
      <c r="F337" s="5">
        <f aca="true" t="shared" si="80" ref="F337:Q337">F173*F245</f>
        <v>17225</v>
      </c>
      <c r="G337" s="5">
        <f t="shared" si="80"/>
        <v>20113</v>
      </c>
      <c r="H337" s="5">
        <f t="shared" si="80"/>
        <v>24892</v>
      </c>
      <c r="I337" s="5">
        <f t="shared" si="80"/>
        <v>28624.000000000004</v>
      </c>
      <c r="J337" s="5">
        <f t="shared" si="80"/>
        <v>31512</v>
      </c>
      <c r="K337" s="5">
        <f t="shared" si="80"/>
        <v>29621</v>
      </c>
      <c r="L337" s="5">
        <f t="shared" si="80"/>
        <v>31461</v>
      </c>
      <c r="M337" s="5">
        <f t="shared" si="80"/>
        <v>36266</v>
      </c>
      <c r="N337" s="5">
        <f t="shared" si="80"/>
        <v>37262</v>
      </c>
      <c r="O337" s="5">
        <f t="shared" si="80"/>
        <v>42041</v>
      </c>
      <c r="P337" s="5">
        <f t="shared" si="80"/>
        <v>41070</v>
      </c>
      <c r="Q337" s="5">
        <f t="shared" si="80"/>
        <v>32533</v>
      </c>
      <c r="R337" s="5">
        <f t="shared" si="66"/>
        <v>372620</v>
      </c>
      <c r="S337" s="15">
        <f t="shared" si="67"/>
        <v>0.04170872574481226</v>
      </c>
      <c r="T337" s="5">
        <f t="shared" si="68"/>
        <v>62230</v>
      </c>
      <c r="U337" s="5">
        <f t="shared" si="69"/>
        <v>89757</v>
      </c>
      <c r="V337" s="5">
        <f t="shared" si="70"/>
        <v>104989</v>
      </c>
      <c r="W337" s="5">
        <f t="shared" si="71"/>
        <v>115644</v>
      </c>
      <c r="X337" s="1"/>
      <c r="Y337" s="1"/>
      <c r="Z337" s="1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2.75">
      <c r="A338" s="1"/>
      <c r="B338" s="5">
        <f t="shared" si="62"/>
        <v>11</v>
      </c>
      <c r="C338" s="1" t="str">
        <f t="shared" si="62"/>
        <v>Output 9</v>
      </c>
      <c r="D338" s="5"/>
      <c r="E338" s="5" t="str">
        <f t="shared" si="63"/>
        <v> m2</v>
      </c>
      <c r="F338" s="5">
        <f aca="true" t="shared" si="81" ref="F338:Q338">F174*F246</f>
        <v>8494</v>
      </c>
      <c r="G338" s="5">
        <f t="shared" si="81"/>
        <v>11782.000000000002</v>
      </c>
      <c r="H338" s="5">
        <f t="shared" si="81"/>
        <v>13152.000000000002</v>
      </c>
      <c r="I338" s="5">
        <f t="shared" si="81"/>
        <v>13974.000000000002</v>
      </c>
      <c r="J338" s="5">
        <f t="shared" si="81"/>
        <v>16166.000000000002</v>
      </c>
      <c r="K338" s="5">
        <f t="shared" si="81"/>
        <v>14796.000000000002</v>
      </c>
      <c r="L338" s="5">
        <f t="shared" si="81"/>
        <v>15070.000000000002</v>
      </c>
      <c r="M338" s="5">
        <f t="shared" si="81"/>
        <v>18358</v>
      </c>
      <c r="N338" s="5">
        <f t="shared" si="81"/>
        <v>19728</v>
      </c>
      <c r="O338" s="5">
        <f t="shared" si="81"/>
        <v>21098</v>
      </c>
      <c r="P338" s="5">
        <f t="shared" si="81"/>
        <v>21372</v>
      </c>
      <c r="Q338" s="5">
        <f t="shared" si="81"/>
        <v>17810</v>
      </c>
      <c r="R338" s="5">
        <f t="shared" si="66"/>
        <v>191800</v>
      </c>
      <c r="S338" s="15">
        <f t="shared" si="67"/>
        <v>0.021468878744713094</v>
      </c>
      <c r="T338" s="5">
        <f t="shared" si="68"/>
        <v>33428</v>
      </c>
      <c r="U338" s="5">
        <f t="shared" si="69"/>
        <v>44936.00000000001</v>
      </c>
      <c r="V338" s="5">
        <f t="shared" si="70"/>
        <v>53156</v>
      </c>
      <c r="W338" s="5">
        <f t="shared" si="71"/>
        <v>60280</v>
      </c>
      <c r="X338" s="1"/>
      <c r="Y338" s="1"/>
      <c r="Z338" s="1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2.75">
      <c r="A339" s="1"/>
      <c r="B339" s="5">
        <f t="shared" si="62"/>
        <v>12</v>
      </c>
      <c r="C339" s="1" t="str">
        <f t="shared" si="62"/>
        <v>Output 10</v>
      </c>
      <c r="D339" s="5"/>
      <c r="E339" s="5" t="str">
        <f t="shared" si="63"/>
        <v> m2</v>
      </c>
      <c r="F339" s="5">
        <f aca="true" t="shared" si="82" ref="F339:Q339">F175*F247</f>
        <v>0</v>
      </c>
      <c r="G339" s="5">
        <f t="shared" si="82"/>
        <v>11760</v>
      </c>
      <c r="H339" s="5">
        <f t="shared" si="82"/>
        <v>11760</v>
      </c>
      <c r="I339" s="5">
        <f t="shared" si="82"/>
        <v>23519</v>
      </c>
      <c r="J339" s="5">
        <f t="shared" si="82"/>
        <v>23519</v>
      </c>
      <c r="K339" s="5">
        <f t="shared" si="82"/>
        <v>11760</v>
      </c>
      <c r="L339" s="5">
        <f t="shared" si="82"/>
        <v>11760</v>
      </c>
      <c r="M339" s="5">
        <f t="shared" si="82"/>
        <v>23519</v>
      </c>
      <c r="N339" s="5">
        <f t="shared" si="82"/>
        <v>35279</v>
      </c>
      <c r="O339" s="5">
        <f t="shared" si="82"/>
        <v>35279</v>
      </c>
      <c r="P339" s="5">
        <f t="shared" si="82"/>
        <v>35279</v>
      </c>
      <c r="Q339" s="5">
        <f t="shared" si="82"/>
        <v>11760</v>
      </c>
      <c r="R339" s="5">
        <f t="shared" si="66"/>
        <v>235194</v>
      </c>
      <c r="S339" s="15">
        <f t="shared" si="67"/>
        <v>0.02632612861044865</v>
      </c>
      <c r="T339" s="5">
        <f t="shared" si="68"/>
        <v>23520</v>
      </c>
      <c r="U339" s="5">
        <f t="shared" si="69"/>
        <v>58798</v>
      </c>
      <c r="V339" s="5">
        <f t="shared" si="70"/>
        <v>70558</v>
      </c>
      <c r="W339" s="5">
        <f t="shared" si="71"/>
        <v>82318</v>
      </c>
      <c r="X339" s="1"/>
      <c r="Y339" s="1"/>
      <c r="Z339" s="1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2.75">
      <c r="A340" s="1"/>
      <c r="B340" s="5">
        <f t="shared" si="62"/>
        <v>13</v>
      </c>
      <c r="C340" s="1" t="str">
        <f t="shared" si="62"/>
        <v>Output 13</v>
      </c>
      <c r="D340" s="5"/>
      <c r="E340" s="5" t="str">
        <f t="shared" si="63"/>
        <v> m2</v>
      </c>
      <c r="F340" s="5">
        <f aca="true" t="shared" si="83" ref="F340:Q340">F176*F248</f>
        <v>0</v>
      </c>
      <c r="G340" s="5">
        <f t="shared" si="83"/>
        <v>0</v>
      </c>
      <c r="H340" s="5">
        <f t="shared" si="83"/>
        <v>0</v>
      </c>
      <c r="I340" s="5">
        <f t="shared" si="83"/>
        <v>0</v>
      </c>
      <c r="J340" s="5">
        <f t="shared" si="83"/>
        <v>0</v>
      </c>
      <c r="K340" s="5">
        <f t="shared" si="83"/>
        <v>0</v>
      </c>
      <c r="L340" s="5">
        <f t="shared" si="83"/>
        <v>0</v>
      </c>
      <c r="M340" s="5">
        <f t="shared" si="83"/>
        <v>0</v>
      </c>
      <c r="N340" s="5">
        <f t="shared" si="83"/>
        <v>0</v>
      </c>
      <c r="O340" s="5">
        <f t="shared" si="83"/>
        <v>0</v>
      </c>
      <c r="P340" s="5">
        <f t="shared" si="83"/>
        <v>0</v>
      </c>
      <c r="Q340" s="5">
        <f t="shared" si="83"/>
        <v>0</v>
      </c>
      <c r="R340" s="5">
        <f t="shared" si="66"/>
        <v>0</v>
      </c>
      <c r="S340" s="15">
        <f t="shared" si="67"/>
        <v>0</v>
      </c>
      <c r="T340" s="5">
        <f t="shared" si="68"/>
        <v>0</v>
      </c>
      <c r="U340" s="5">
        <f t="shared" si="69"/>
        <v>0</v>
      </c>
      <c r="V340" s="5">
        <f t="shared" si="70"/>
        <v>0</v>
      </c>
      <c r="W340" s="5">
        <f t="shared" si="71"/>
        <v>0</v>
      </c>
      <c r="X340" s="1"/>
      <c r="Y340" s="1"/>
      <c r="Z340" s="1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2.75">
      <c r="A341" s="1"/>
      <c r="B341" s="5">
        <f t="shared" si="62"/>
        <v>14</v>
      </c>
      <c r="C341" s="1" t="str">
        <f t="shared" si="62"/>
        <v>Output 14</v>
      </c>
      <c r="D341" s="5"/>
      <c r="E341" s="5" t="str">
        <f t="shared" si="63"/>
        <v> m2</v>
      </c>
      <c r="F341" s="5">
        <f aca="true" t="shared" si="84" ref="F341:Q341">F177*F249</f>
        <v>0</v>
      </c>
      <c r="G341" s="5">
        <f t="shared" si="84"/>
        <v>0</v>
      </c>
      <c r="H341" s="5">
        <f t="shared" si="84"/>
        <v>0</v>
      </c>
      <c r="I341" s="5">
        <f t="shared" si="84"/>
        <v>0</v>
      </c>
      <c r="J341" s="5">
        <f t="shared" si="84"/>
        <v>0</v>
      </c>
      <c r="K341" s="5">
        <f t="shared" si="84"/>
        <v>0</v>
      </c>
      <c r="L341" s="5">
        <f t="shared" si="84"/>
        <v>0</v>
      </c>
      <c r="M341" s="5">
        <f t="shared" si="84"/>
        <v>0</v>
      </c>
      <c r="N341" s="5">
        <f t="shared" si="84"/>
        <v>0</v>
      </c>
      <c r="O341" s="5">
        <f t="shared" si="84"/>
        <v>0</v>
      </c>
      <c r="P341" s="5">
        <f t="shared" si="84"/>
        <v>0</v>
      </c>
      <c r="Q341" s="5">
        <f t="shared" si="84"/>
        <v>0</v>
      </c>
      <c r="R341" s="5">
        <f t="shared" si="66"/>
        <v>0</v>
      </c>
      <c r="S341" s="15">
        <f t="shared" si="67"/>
        <v>0</v>
      </c>
      <c r="T341" s="5">
        <f t="shared" si="68"/>
        <v>0</v>
      </c>
      <c r="U341" s="5">
        <f t="shared" si="69"/>
        <v>0</v>
      </c>
      <c r="V341" s="5">
        <f t="shared" si="70"/>
        <v>0</v>
      </c>
      <c r="W341" s="5">
        <f t="shared" si="71"/>
        <v>0</v>
      </c>
      <c r="X341" s="1"/>
      <c r="Y341" s="1"/>
      <c r="Z341" s="1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2.75">
      <c r="A342" s="1"/>
      <c r="B342" s="5">
        <f t="shared" si="62"/>
        <v>15</v>
      </c>
      <c r="C342" s="1" t="str">
        <f t="shared" si="62"/>
        <v>Output 15</v>
      </c>
      <c r="D342" s="5"/>
      <c r="E342" s="5" t="str">
        <f t="shared" si="63"/>
        <v> m2</v>
      </c>
      <c r="F342" s="5">
        <f aca="true" t="shared" si="85" ref="F342:Q342">F178*F250</f>
        <v>0</v>
      </c>
      <c r="G342" s="5">
        <f t="shared" si="85"/>
        <v>0</v>
      </c>
      <c r="H342" s="5">
        <f t="shared" si="85"/>
        <v>0</v>
      </c>
      <c r="I342" s="5">
        <f t="shared" si="85"/>
        <v>0</v>
      </c>
      <c r="J342" s="5">
        <f t="shared" si="85"/>
        <v>0</v>
      </c>
      <c r="K342" s="5">
        <f t="shared" si="85"/>
        <v>0</v>
      </c>
      <c r="L342" s="5">
        <f t="shared" si="85"/>
        <v>0</v>
      </c>
      <c r="M342" s="5">
        <f t="shared" si="85"/>
        <v>0</v>
      </c>
      <c r="N342" s="5">
        <f t="shared" si="85"/>
        <v>0</v>
      </c>
      <c r="O342" s="5">
        <f t="shared" si="85"/>
        <v>0</v>
      </c>
      <c r="P342" s="5">
        <f t="shared" si="85"/>
        <v>0</v>
      </c>
      <c r="Q342" s="5">
        <f t="shared" si="85"/>
        <v>0</v>
      </c>
      <c r="R342" s="5">
        <f t="shared" si="66"/>
        <v>0</v>
      </c>
      <c r="S342" s="15">
        <f t="shared" si="67"/>
        <v>0</v>
      </c>
      <c r="T342" s="5">
        <f t="shared" si="68"/>
        <v>0</v>
      </c>
      <c r="U342" s="5">
        <f t="shared" si="69"/>
        <v>0</v>
      </c>
      <c r="V342" s="5">
        <f t="shared" si="70"/>
        <v>0</v>
      </c>
      <c r="W342" s="5">
        <f t="shared" si="71"/>
        <v>0</v>
      </c>
      <c r="X342" s="1"/>
      <c r="Y342" s="1"/>
      <c r="Z342" s="1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2.75">
      <c r="A343" s="1"/>
      <c r="B343" s="5">
        <f t="shared" si="62"/>
        <v>16</v>
      </c>
      <c r="C343" s="1" t="str">
        <f t="shared" si="62"/>
        <v>Output 16</v>
      </c>
      <c r="D343" s="5"/>
      <c r="E343" s="5" t="str">
        <f t="shared" si="63"/>
        <v> kom</v>
      </c>
      <c r="F343" s="5">
        <f aca="true" t="shared" si="86" ref="F343:Q343">F179*F251</f>
        <v>0</v>
      </c>
      <c r="G343" s="5">
        <f t="shared" si="86"/>
        <v>0</v>
      </c>
      <c r="H343" s="5">
        <f t="shared" si="86"/>
        <v>0</v>
      </c>
      <c r="I343" s="5">
        <f t="shared" si="86"/>
        <v>0</v>
      </c>
      <c r="J343" s="5">
        <f t="shared" si="86"/>
        <v>0</v>
      </c>
      <c r="K343" s="5">
        <f t="shared" si="86"/>
        <v>0</v>
      </c>
      <c r="L343" s="5">
        <f t="shared" si="86"/>
        <v>0</v>
      </c>
      <c r="M343" s="5">
        <f t="shared" si="86"/>
        <v>0</v>
      </c>
      <c r="N343" s="5">
        <f t="shared" si="86"/>
        <v>0</v>
      </c>
      <c r="O343" s="5">
        <f t="shared" si="86"/>
        <v>0</v>
      </c>
      <c r="P343" s="5">
        <f t="shared" si="86"/>
        <v>0</v>
      </c>
      <c r="Q343" s="5">
        <f t="shared" si="86"/>
        <v>0</v>
      </c>
      <c r="R343" s="5">
        <f t="shared" si="66"/>
        <v>0</v>
      </c>
      <c r="S343" s="15">
        <f t="shared" si="67"/>
        <v>0</v>
      </c>
      <c r="T343" s="5">
        <f t="shared" si="68"/>
        <v>0</v>
      </c>
      <c r="U343" s="5">
        <f t="shared" si="69"/>
        <v>0</v>
      </c>
      <c r="V343" s="5">
        <f t="shared" si="70"/>
        <v>0</v>
      </c>
      <c r="W343" s="5">
        <f t="shared" si="71"/>
        <v>0</v>
      </c>
      <c r="X343" s="1"/>
      <c r="Y343" s="1"/>
      <c r="Z343" s="1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2.75">
      <c r="A344" s="1"/>
      <c r="B344" s="5">
        <f t="shared" si="62"/>
        <v>17</v>
      </c>
      <c r="C344" s="1" t="str">
        <f t="shared" si="62"/>
        <v>Output 17</v>
      </c>
      <c r="D344" s="5"/>
      <c r="E344" s="5" t="str">
        <f t="shared" si="63"/>
        <v> kg</v>
      </c>
      <c r="F344" s="5">
        <f aca="true" t="shared" si="87" ref="F344:Q344">F180*F252</f>
        <v>0</v>
      </c>
      <c r="G344" s="5">
        <f t="shared" si="87"/>
        <v>0</v>
      </c>
      <c r="H344" s="5">
        <f t="shared" si="87"/>
        <v>0</v>
      </c>
      <c r="I344" s="5">
        <f t="shared" si="87"/>
        <v>0</v>
      </c>
      <c r="J344" s="5">
        <f t="shared" si="87"/>
        <v>0</v>
      </c>
      <c r="K344" s="5">
        <f t="shared" si="87"/>
        <v>0</v>
      </c>
      <c r="L344" s="5">
        <f t="shared" si="87"/>
        <v>0</v>
      </c>
      <c r="M344" s="5">
        <f t="shared" si="87"/>
        <v>0</v>
      </c>
      <c r="N344" s="5">
        <f t="shared" si="87"/>
        <v>0</v>
      </c>
      <c r="O344" s="5">
        <f t="shared" si="87"/>
        <v>0</v>
      </c>
      <c r="P344" s="5">
        <f t="shared" si="87"/>
        <v>0</v>
      </c>
      <c r="Q344" s="5">
        <f t="shared" si="87"/>
        <v>0</v>
      </c>
      <c r="R344" s="5">
        <f t="shared" si="66"/>
        <v>0</v>
      </c>
      <c r="S344" s="15">
        <f t="shared" si="67"/>
        <v>0</v>
      </c>
      <c r="T344" s="5">
        <f t="shared" si="68"/>
        <v>0</v>
      </c>
      <c r="U344" s="5">
        <f t="shared" si="69"/>
        <v>0</v>
      </c>
      <c r="V344" s="5">
        <f t="shared" si="70"/>
        <v>0</v>
      </c>
      <c r="W344" s="5">
        <f t="shared" si="71"/>
        <v>0</v>
      </c>
      <c r="X344" s="1"/>
      <c r="Y344" s="1"/>
      <c r="Z344" s="1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2.75">
      <c r="A345" s="1"/>
      <c r="B345" s="5">
        <f t="shared" si="62"/>
        <v>18</v>
      </c>
      <c r="C345" s="1" t="str">
        <f t="shared" si="62"/>
        <v>Output 18</v>
      </c>
      <c r="D345" s="5"/>
      <c r="E345" s="5" t="str">
        <f t="shared" si="63"/>
        <v> m2</v>
      </c>
      <c r="F345" s="5">
        <f aca="true" t="shared" si="88" ref="F345:Q345">F181*F253</f>
        <v>0</v>
      </c>
      <c r="G345" s="5">
        <f t="shared" si="88"/>
        <v>0</v>
      </c>
      <c r="H345" s="5">
        <f t="shared" si="88"/>
        <v>0</v>
      </c>
      <c r="I345" s="5">
        <f t="shared" si="88"/>
        <v>0</v>
      </c>
      <c r="J345" s="5">
        <f t="shared" si="88"/>
        <v>0</v>
      </c>
      <c r="K345" s="5">
        <f t="shared" si="88"/>
        <v>0</v>
      </c>
      <c r="L345" s="5">
        <f t="shared" si="88"/>
        <v>0</v>
      </c>
      <c r="M345" s="5">
        <f t="shared" si="88"/>
        <v>0</v>
      </c>
      <c r="N345" s="5">
        <f t="shared" si="88"/>
        <v>0</v>
      </c>
      <c r="O345" s="5">
        <f t="shared" si="88"/>
        <v>0</v>
      </c>
      <c r="P345" s="5">
        <f t="shared" si="88"/>
        <v>0</v>
      </c>
      <c r="Q345" s="5">
        <f t="shared" si="88"/>
        <v>0</v>
      </c>
      <c r="R345" s="5">
        <f t="shared" si="66"/>
        <v>0</v>
      </c>
      <c r="S345" s="15">
        <f t="shared" si="67"/>
        <v>0</v>
      </c>
      <c r="T345" s="5">
        <f t="shared" si="68"/>
        <v>0</v>
      </c>
      <c r="U345" s="5">
        <f t="shared" si="69"/>
        <v>0</v>
      </c>
      <c r="V345" s="5">
        <f t="shared" si="70"/>
        <v>0</v>
      </c>
      <c r="W345" s="5">
        <f t="shared" si="71"/>
        <v>0</v>
      </c>
      <c r="X345" s="1"/>
      <c r="Y345" s="1"/>
      <c r="Z345" s="1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2.75">
      <c r="A346" s="1"/>
      <c r="B346" s="5">
        <f aca="true" t="shared" si="89" ref="B346:C365">B182</f>
        <v>19</v>
      </c>
      <c r="C346" s="1" t="str">
        <f t="shared" si="89"/>
        <v>Output 19</v>
      </c>
      <c r="D346" s="5"/>
      <c r="E346" s="5" t="str">
        <f t="shared" si="63"/>
        <v> kom</v>
      </c>
      <c r="F346" s="5">
        <f aca="true" t="shared" si="90" ref="F346:Q346">F182*F254</f>
        <v>0</v>
      </c>
      <c r="G346" s="5">
        <f t="shared" si="90"/>
        <v>0</v>
      </c>
      <c r="H346" s="5">
        <f t="shared" si="90"/>
        <v>0</v>
      </c>
      <c r="I346" s="5">
        <f t="shared" si="90"/>
        <v>0</v>
      </c>
      <c r="J346" s="5">
        <f t="shared" si="90"/>
        <v>0</v>
      </c>
      <c r="K346" s="5">
        <f t="shared" si="90"/>
        <v>0</v>
      </c>
      <c r="L346" s="5">
        <f t="shared" si="90"/>
        <v>0</v>
      </c>
      <c r="M346" s="5">
        <f t="shared" si="90"/>
        <v>0</v>
      </c>
      <c r="N346" s="5">
        <f t="shared" si="90"/>
        <v>0</v>
      </c>
      <c r="O346" s="5">
        <f t="shared" si="90"/>
        <v>0</v>
      </c>
      <c r="P346" s="5">
        <f t="shared" si="90"/>
        <v>0</v>
      </c>
      <c r="Q346" s="5">
        <f t="shared" si="90"/>
        <v>0</v>
      </c>
      <c r="R346" s="5">
        <f t="shared" si="66"/>
        <v>0</v>
      </c>
      <c r="S346" s="15">
        <f t="shared" si="67"/>
        <v>0</v>
      </c>
      <c r="T346" s="5">
        <f t="shared" si="68"/>
        <v>0</v>
      </c>
      <c r="U346" s="5">
        <f t="shared" si="69"/>
        <v>0</v>
      </c>
      <c r="V346" s="5">
        <f t="shared" si="70"/>
        <v>0</v>
      </c>
      <c r="W346" s="5">
        <f t="shared" si="71"/>
        <v>0</v>
      </c>
      <c r="X346" s="1"/>
      <c r="Y346" s="1"/>
      <c r="Z346" s="1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2.75">
      <c r="A347" s="1"/>
      <c r="B347" s="5">
        <f t="shared" si="89"/>
        <v>20</v>
      </c>
      <c r="C347" s="1" t="str">
        <f t="shared" si="89"/>
        <v>Output 20</v>
      </c>
      <c r="D347" s="5"/>
      <c r="E347" s="5" t="str">
        <f t="shared" si="63"/>
        <v> kom</v>
      </c>
      <c r="F347" s="5">
        <f aca="true" t="shared" si="91" ref="F347:Q347">F183*F255</f>
        <v>0</v>
      </c>
      <c r="G347" s="5">
        <f t="shared" si="91"/>
        <v>0</v>
      </c>
      <c r="H347" s="5">
        <f t="shared" si="91"/>
        <v>0</v>
      </c>
      <c r="I347" s="5">
        <f t="shared" si="91"/>
        <v>0</v>
      </c>
      <c r="J347" s="5">
        <f t="shared" si="91"/>
        <v>0</v>
      </c>
      <c r="K347" s="5">
        <f t="shared" si="91"/>
        <v>0</v>
      </c>
      <c r="L347" s="5">
        <f t="shared" si="91"/>
        <v>0</v>
      </c>
      <c r="M347" s="5">
        <f t="shared" si="91"/>
        <v>0</v>
      </c>
      <c r="N347" s="5">
        <f t="shared" si="91"/>
        <v>0</v>
      </c>
      <c r="O347" s="5">
        <f t="shared" si="91"/>
        <v>0</v>
      </c>
      <c r="P347" s="5">
        <f t="shared" si="91"/>
        <v>0</v>
      </c>
      <c r="Q347" s="5">
        <f t="shared" si="91"/>
        <v>0</v>
      </c>
      <c r="R347" s="5">
        <f t="shared" si="66"/>
        <v>0</v>
      </c>
      <c r="S347" s="15">
        <f t="shared" si="67"/>
        <v>0</v>
      </c>
      <c r="T347" s="5">
        <f t="shared" si="68"/>
        <v>0</v>
      </c>
      <c r="U347" s="5">
        <f t="shared" si="69"/>
        <v>0</v>
      </c>
      <c r="V347" s="5">
        <f t="shared" si="70"/>
        <v>0</v>
      </c>
      <c r="W347" s="5">
        <f t="shared" si="71"/>
        <v>0</v>
      </c>
      <c r="X347" s="1"/>
      <c r="Y347" s="1"/>
      <c r="Z347" s="1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2.75">
      <c r="A348" s="1"/>
      <c r="B348" s="5">
        <f t="shared" si="89"/>
        <v>21</v>
      </c>
      <c r="C348" s="1" t="str">
        <f t="shared" si="89"/>
        <v>Output</v>
      </c>
      <c r="D348" s="5"/>
      <c r="E348" s="5" t="str">
        <f t="shared" si="63"/>
        <v> kom</v>
      </c>
      <c r="F348" s="5">
        <f aca="true" t="shared" si="92" ref="F348:Q348">F184*F256</f>
        <v>0</v>
      </c>
      <c r="G348" s="5">
        <f t="shared" si="92"/>
        <v>0</v>
      </c>
      <c r="H348" s="5">
        <f t="shared" si="92"/>
        <v>0</v>
      </c>
      <c r="I348" s="5">
        <f t="shared" si="92"/>
        <v>0</v>
      </c>
      <c r="J348" s="5">
        <f t="shared" si="92"/>
        <v>0</v>
      </c>
      <c r="K348" s="5">
        <f t="shared" si="92"/>
        <v>0</v>
      </c>
      <c r="L348" s="5">
        <f t="shared" si="92"/>
        <v>0</v>
      </c>
      <c r="M348" s="5">
        <f t="shared" si="92"/>
        <v>0</v>
      </c>
      <c r="N348" s="5">
        <f t="shared" si="92"/>
        <v>0</v>
      </c>
      <c r="O348" s="5">
        <f t="shared" si="92"/>
        <v>0</v>
      </c>
      <c r="P348" s="5">
        <f t="shared" si="92"/>
        <v>0</v>
      </c>
      <c r="Q348" s="5">
        <f t="shared" si="92"/>
        <v>0</v>
      </c>
      <c r="R348" s="5">
        <f t="shared" si="66"/>
        <v>0</v>
      </c>
      <c r="S348" s="15">
        <f t="shared" si="67"/>
        <v>0</v>
      </c>
      <c r="T348" s="5">
        <f t="shared" si="68"/>
        <v>0</v>
      </c>
      <c r="U348" s="5">
        <f t="shared" si="69"/>
        <v>0</v>
      </c>
      <c r="V348" s="5">
        <f t="shared" si="70"/>
        <v>0</v>
      </c>
      <c r="W348" s="5">
        <f t="shared" si="71"/>
        <v>0</v>
      </c>
      <c r="X348" s="1"/>
      <c r="Y348" s="1"/>
      <c r="Z348" s="1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2.75">
      <c r="A349" s="1"/>
      <c r="B349" s="5">
        <f t="shared" si="89"/>
        <v>22</v>
      </c>
      <c r="C349" s="1" t="str">
        <f t="shared" si="89"/>
        <v>Output</v>
      </c>
      <c r="D349" s="5"/>
      <c r="E349" s="5" t="str">
        <f t="shared" si="63"/>
        <v> kom</v>
      </c>
      <c r="F349" s="5">
        <f aca="true" t="shared" si="93" ref="F349:Q349">F185*F257</f>
        <v>0</v>
      </c>
      <c r="G349" s="5">
        <f t="shared" si="93"/>
        <v>0</v>
      </c>
      <c r="H349" s="5">
        <f t="shared" si="93"/>
        <v>0</v>
      </c>
      <c r="I349" s="5">
        <f t="shared" si="93"/>
        <v>0</v>
      </c>
      <c r="J349" s="5">
        <f t="shared" si="93"/>
        <v>0</v>
      </c>
      <c r="K349" s="5">
        <f t="shared" si="93"/>
        <v>0</v>
      </c>
      <c r="L349" s="5">
        <f t="shared" si="93"/>
        <v>0</v>
      </c>
      <c r="M349" s="5">
        <f t="shared" si="93"/>
        <v>0</v>
      </c>
      <c r="N349" s="5">
        <f t="shared" si="93"/>
        <v>0</v>
      </c>
      <c r="O349" s="5">
        <f t="shared" si="93"/>
        <v>0</v>
      </c>
      <c r="P349" s="5">
        <f t="shared" si="93"/>
        <v>0</v>
      </c>
      <c r="Q349" s="5">
        <f t="shared" si="93"/>
        <v>0</v>
      </c>
      <c r="R349" s="5">
        <f t="shared" si="66"/>
        <v>0</v>
      </c>
      <c r="S349" s="15">
        <f t="shared" si="67"/>
        <v>0</v>
      </c>
      <c r="T349" s="5">
        <f t="shared" si="68"/>
        <v>0</v>
      </c>
      <c r="U349" s="5">
        <f t="shared" si="69"/>
        <v>0</v>
      </c>
      <c r="V349" s="5">
        <f t="shared" si="70"/>
        <v>0</v>
      </c>
      <c r="W349" s="5">
        <f t="shared" si="71"/>
        <v>0</v>
      </c>
      <c r="X349" s="1"/>
      <c r="Y349" s="1"/>
      <c r="Z349" s="1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2.75">
      <c r="A350" s="1"/>
      <c r="B350" s="5">
        <f t="shared" si="89"/>
        <v>23</v>
      </c>
      <c r="C350" s="1" t="str">
        <f t="shared" si="89"/>
        <v>Output</v>
      </c>
      <c r="D350" s="5"/>
      <c r="E350" s="5" t="str">
        <f t="shared" si="63"/>
        <v> kom</v>
      </c>
      <c r="F350" s="5">
        <f aca="true" t="shared" si="94" ref="F350:Q350">F186*F258</f>
        <v>0</v>
      </c>
      <c r="G350" s="5">
        <f t="shared" si="94"/>
        <v>0</v>
      </c>
      <c r="H350" s="5">
        <f t="shared" si="94"/>
        <v>0</v>
      </c>
      <c r="I350" s="5">
        <f t="shared" si="94"/>
        <v>0</v>
      </c>
      <c r="J350" s="5">
        <f t="shared" si="94"/>
        <v>0</v>
      </c>
      <c r="K350" s="5">
        <f t="shared" si="94"/>
        <v>0</v>
      </c>
      <c r="L350" s="5">
        <f t="shared" si="94"/>
        <v>0</v>
      </c>
      <c r="M350" s="5">
        <f t="shared" si="94"/>
        <v>0</v>
      </c>
      <c r="N350" s="5">
        <f t="shared" si="94"/>
        <v>0</v>
      </c>
      <c r="O350" s="5">
        <f t="shared" si="94"/>
        <v>0</v>
      </c>
      <c r="P350" s="5">
        <f t="shared" si="94"/>
        <v>0</v>
      </c>
      <c r="Q350" s="5">
        <f t="shared" si="94"/>
        <v>0</v>
      </c>
      <c r="R350" s="5">
        <f t="shared" si="66"/>
        <v>0</v>
      </c>
      <c r="S350" s="15">
        <f t="shared" si="67"/>
        <v>0</v>
      </c>
      <c r="T350" s="5">
        <f t="shared" si="68"/>
        <v>0</v>
      </c>
      <c r="U350" s="5">
        <f t="shared" si="69"/>
        <v>0</v>
      </c>
      <c r="V350" s="5">
        <f t="shared" si="70"/>
        <v>0</v>
      </c>
      <c r="W350" s="5">
        <f t="shared" si="71"/>
        <v>0</v>
      </c>
      <c r="X350" s="1"/>
      <c r="Y350" s="1"/>
      <c r="Z350" s="1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2.75">
      <c r="A351" s="1"/>
      <c r="B351" s="5">
        <f t="shared" si="89"/>
        <v>24</v>
      </c>
      <c r="C351" s="1" t="str">
        <f t="shared" si="89"/>
        <v>Output</v>
      </c>
      <c r="D351" s="5"/>
      <c r="E351" s="5" t="str">
        <f t="shared" si="63"/>
        <v> kom</v>
      </c>
      <c r="F351" s="5">
        <f aca="true" t="shared" si="95" ref="F351:Q351">F187*F259</f>
        <v>0</v>
      </c>
      <c r="G351" s="5">
        <f t="shared" si="95"/>
        <v>0</v>
      </c>
      <c r="H351" s="5">
        <f t="shared" si="95"/>
        <v>0</v>
      </c>
      <c r="I351" s="5">
        <f t="shared" si="95"/>
        <v>0</v>
      </c>
      <c r="J351" s="5">
        <f t="shared" si="95"/>
        <v>0</v>
      </c>
      <c r="K351" s="5">
        <f t="shared" si="95"/>
        <v>0</v>
      </c>
      <c r="L351" s="5">
        <f t="shared" si="95"/>
        <v>0</v>
      </c>
      <c r="M351" s="5">
        <f t="shared" si="95"/>
        <v>0</v>
      </c>
      <c r="N351" s="5">
        <f t="shared" si="95"/>
        <v>0</v>
      </c>
      <c r="O351" s="5">
        <f t="shared" si="95"/>
        <v>0</v>
      </c>
      <c r="P351" s="5">
        <f t="shared" si="95"/>
        <v>0</v>
      </c>
      <c r="Q351" s="5">
        <f t="shared" si="95"/>
        <v>0</v>
      </c>
      <c r="R351" s="5">
        <f t="shared" si="66"/>
        <v>0</v>
      </c>
      <c r="S351" s="15">
        <f t="shared" si="67"/>
        <v>0</v>
      </c>
      <c r="T351" s="5">
        <f t="shared" si="68"/>
        <v>0</v>
      </c>
      <c r="U351" s="5">
        <f t="shared" si="69"/>
        <v>0</v>
      </c>
      <c r="V351" s="5">
        <f t="shared" si="70"/>
        <v>0</v>
      </c>
      <c r="W351" s="5">
        <f t="shared" si="71"/>
        <v>0</v>
      </c>
      <c r="X351" s="1"/>
      <c r="Y351" s="1"/>
      <c r="Z351" s="1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2.75">
      <c r="A352" s="1"/>
      <c r="B352" s="5">
        <f t="shared" si="89"/>
        <v>25</v>
      </c>
      <c r="C352" s="1" t="str">
        <f t="shared" si="89"/>
        <v>Output</v>
      </c>
      <c r="D352" s="5"/>
      <c r="E352" s="5" t="str">
        <f t="shared" si="63"/>
        <v> kom</v>
      </c>
      <c r="F352" s="5">
        <f aca="true" t="shared" si="96" ref="F352:Q352">F188*F260</f>
        <v>0</v>
      </c>
      <c r="G352" s="5">
        <f t="shared" si="96"/>
        <v>0</v>
      </c>
      <c r="H352" s="5">
        <f t="shared" si="96"/>
        <v>0</v>
      </c>
      <c r="I352" s="5">
        <f t="shared" si="96"/>
        <v>0</v>
      </c>
      <c r="J352" s="5">
        <f t="shared" si="96"/>
        <v>0</v>
      </c>
      <c r="K352" s="5">
        <f t="shared" si="96"/>
        <v>0</v>
      </c>
      <c r="L352" s="5">
        <f t="shared" si="96"/>
        <v>0</v>
      </c>
      <c r="M352" s="5">
        <f t="shared" si="96"/>
        <v>0</v>
      </c>
      <c r="N352" s="5">
        <f t="shared" si="96"/>
        <v>0</v>
      </c>
      <c r="O352" s="5">
        <f t="shared" si="96"/>
        <v>0</v>
      </c>
      <c r="P352" s="5">
        <f t="shared" si="96"/>
        <v>0</v>
      </c>
      <c r="Q352" s="5">
        <f t="shared" si="96"/>
        <v>0</v>
      </c>
      <c r="R352" s="5">
        <f t="shared" si="66"/>
        <v>0</v>
      </c>
      <c r="S352" s="15">
        <f t="shared" si="67"/>
        <v>0</v>
      </c>
      <c r="T352" s="5">
        <f t="shared" si="68"/>
        <v>0</v>
      </c>
      <c r="U352" s="5">
        <f t="shared" si="69"/>
        <v>0</v>
      </c>
      <c r="V352" s="5">
        <f t="shared" si="70"/>
        <v>0</v>
      </c>
      <c r="W352" s="5">
        <f t="shared" si="71"/>
        <v>0</v>
      </c>
      <c r="X352" s="1"/>
      <c r="Y352" s="1"/>
      <c r="Z352" s="1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2.75">
      <c r="A353" s="1"/>
      <c r="B353" s="5">
        <f t="shared" si="89"/>
        <v>26</v>
      </c>
      <c r="C353" s="1" t="str">
        <f t="shared" si="89"/>
        <v>Output</v>
      </c>
      <c r="D353" s="5"/>
      <c r="E353" s="5" t="str">
        <f t="shared" si="63"/>
        <v> kom</v>
      </c>
      <c r="F353" s="5">
        <f aca="true" t="shared" si="97" ref="F353:Q353">F189*F261</f>
        <v>0</v>
      </c>
      <c r="G353" s="5">
        <f t="shared" si="97"/>
        <v>0</v>
      </c>
      <c r="H353" s="5">
        <f t="shared" si="97"/>
        <v>0</v>
      </c>
      <c r="I353" s="5">
        <f t="shared" si="97"/>
        <v>0</v>
      </c>
      <c r="J353" s="5">
        <f t="shared" si="97"/>
        <v>0</v>
      </c>
      <c r="K353" s="5">
        <f t="shared" si="97"/>
        <v>0</v>
      </c>
      <c r="L353" s="5">
        <f t="shared" si="97"/>
        <v>0</v>
      </c>
      <c r="M353" s="5">
        <f t="shared" si="97"/>
        <v>0</v>
      </c>
      <c r="N353" s="5">
        <f t="shared" si="97"/>
        <v>0</v>
      </c>
      <c r="O353" s="5">
        <f t="shared" si="97"/>
        <v>0</v>
      </c>
      <c r="P353" s="5">
        <f t="shared" si="97"/>
        <v>0</v>
      </c>
      <c r="Q353" s="5">
        <f t="shared" si="97"/>
        <v>0</v>
      </c>
      <c r="R353" s="5">
        <f t="shared" si="66"/>
        <v>0</v>
      </c>
      <c r="S353" s="15">
        <f t="shared" si="67"/>
        <v>0</v>
      </c>
      <c r="T353" s="5">
        <f t="shared" si="68"/>
        <v>0</v>
      </c>
      <c r="U353" s="5">
        <f t="shared" si="69"/>
        <v>0</v>
      </c>
      <c r="V353" s="5">
        <f t="shared" si="70"/>
        <v>0</v>
      </c>
      <c r="W353" s="5">
        <f t="shared" si="71"/>
        <v>0</v>
      </c>
      <c r="X353" s="1"/>
      <c r="Y353" s="1"/>
      <c r="Z353" s="1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2.75">
      <c r="A354" s="1"/>
      <c r="B354" s="5">
        <f t="shared" si="89"/>
        <v>27</v>
      </c>
      <c r="C354" s="1" t="str">
        <f t="shared" si="89"/>
        <v>Output</v>
      </c>
      <c r="D354" s="5"/>
      <c r="E354" s="5" t="str">
        <f t="shared" si="63"/>
        <v> kom</v>
      </c>
      <c r="F354" s="5">
        <f aca="true" t="shared" si="98" ref="F354:Q354">F190*F262</f>
        <v>0</v>
      </c>
      <c r="G354" s="5">
        <f t="shared" si="98"/>
        <v>0</v>
      </c>
      <c r="H354" s="5">
        <f t="shared" si="98"/>
        <v>0</v>
      </c>
      <c r="I354" s="5">
        <f t="shared" si="98"/>
        <v>0</v>
      </c>
      <c r="J354" s="5">
        <f t="shared" si="98"/>
        <v>0</v>
      </c>
      <c r="K354" s="5">
        <f t="shared" si="98"/>
        <v>0</v>
      </c>
      <c r="L354" s="5">
        <f t="shared" si="98"/>
        <v>0</v>
      </c>
      <c r="M354" s="5">
        <f t="shared" si="98"/>
        <v>0</v>
      </c>
      <c r="N354" s="5">
        <f t="shared" si="98"/>
        <v>0</v>
      </c>
      <c r="O354" s="5">
        <f t="shared" si="98"/>
        <v>0</v>
      </c>
      <c r="P354" s="5">
        <f t="shared" si="98"/>
        <v>0</v>
      </c>
      <c r="Q354" s="5">
        <f t="shared" si="98"/>
        <v>0</v>
      </c>
      <c r="R354" s="5">
        <f t="shared" si="66"/>
        <v>0</v>
      </c>
      <c r="S354" s="15">
        <f t="shared" si="67"/>
        <v>0</v>
      </c>
      <c r="T354" s="5">
        <f t="shared" si="68"/>
        <v>0</v>
      </c>
      <c r="U354" s="5">
        <f t="shared" si="69"/>
        <v>0</v>
      </c>
      <c r="V354" s="5">
        <f t="shared" si="70"/>
        <v>0</v>
      </c>
      <c r="W354" s="5">
        <f t="shared" si="71"/>
        <v>0</v>
      </c>
      <c r="X354" s="1"/>
      <c r="Y354" s="1"/>
      <c r="Z354" s="1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2.75">
      <c r="A355" s="1"/>
      <c r="B355" s="5">
        <f t="shared" si="89"/>
        <v>28</v>
      </c>
      <c r="C355" s="1" t="str">
        <f t="shared" si="89"/>
        <v>Output</v>
      </c>
      <c r="D355" s="5"/>
      <c r="E355" s="5" t="str">
        <f t="shared" si="63"/>
        <v> kom</v>
      </c>
      <c r="F355" s="5">
        <f aca="true" t="shared" si="99" ref="F355:Q355">F191*F263</f>
        <v>0</v>
      </c>
      <c r="G355" s="5">
        <f t="shared" si="99"/>
        <v>0</v>
      </c>
      <c r="H355" s="5">
        <f t="shared" si="99"/>
        <v>0</v>
      </c>
      <c r="I355" s="5">
        <f t="shared" si="99"/>
        <v>0</v>
      </c>
      <c r="J355" s="5">
        <f t="shared" si="99"/>
        <v>0</v>
      </c>
      <c r="K355" s="5">
        <f t="shared" si="99"/>
        <v>0</v>
      </c>
      <c r="L355" s="5">
        <f t="shared" si="99"/>
        <v>0</v>
      </c>
      <c r="M355" s="5">
        <f t="shared" si="99"/>
        <v>0</v>
      </c>
      <c r="N355" s="5">
        <f t="shared" si="99"/>
        <v>0</v>
      </c>
      <c r="O355" s="5">
        <f t="shared" si="99"/>
        <v>0</v>
      </c>
      <c r="P355" s="5">
        <f t="shared" si="99"/>
        <v>0</v>
      </c>
      <c r="Q355" s="5">
        <f t="shared" si="99"/>
        <v>0</v>
      </c>
      <c r="R355" s="5">
        <f t="shared" si="66"/>
        <v>0</v>
      </c>
      <c r="S355" s="15">
        <f t="shared" si="67"/>
        <v>0</v>
      </c>
      <c r="T355" s="5">
        <f t="shared" si="68"/>
        <v>0</v>
      </c>
      <c r="U355" s="5">
        <f t="shared" si="69"/>
        <v>0</v>
      </c>
      <c r="V355" s="5">
        <f t="shared" si="70"/>
        <v>0</v>
      </c>
      <c r="W355" s="5">
        <f t="shared" si="71"/>
        <v>0</v>
      </c>
      <c r="X355" s="1"/>
      <c r="Y355" s="1"/>
      <c r="Z355" s="1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2.75">
      <c r="A356" s="1"/>
      <c r="B356" s="5">
        <f t="shared" si="89"/>
        <v>29</v>
      </c>
      <c r="C356" s="1" t="str">
        <f t="shared" si="89"/>
        <v>Output</v>
      </c>
      <c r="D356" s="5"/>
      <c r="E356" s="5" t="str">
        <f t="shared" si="63"/>
        <v> kom</v>
      </c>
      <c r="F356" s="5">
        <f aca="true" t="shared" si="100" ref="F356:Q356">F192*F264</f>
        <v>0</v>
      </c>
      <c r="G356" s="5">
        <f t="shared" si="100"/>
        <v>0</v>
      </c>
      <c r="H356" s="5">
        <f t="shared" si="100"/>
        <v>0</v>
      </c>
      <c r="I356" s="5">
        <f t="shared" si="100"/>
        <v>0</v>
      </c>
      <c r="J356" s="5">
        <f t="shared" si="100"/>
        <v>0</v>
      </c>
      <c r="K356" s="5">
        <f t="shared" si="100"/>
        <v>0</v>
      </c>
      <c r="L356" s="5">
        <f t="shared" si="100"/>
        <v>0</v>
      </c>
      <c r="M356" s="5">
        <f t="shared" si="100"/>
        <v>0</v>
      </c>
      <c r="N356" s="5">
        <f t="shared" si="100"/>
        <v>0</v>
      </c>
      <c r="O356" s="5">
        <f t="shared" si="100"/>
        <v>0</v>
      </c>
      <c r="P356" s="5">
        <f t="shared" si="100"/>
        <v>0</v>
      </c>
      <c r="Q356" s="5">
        <f t="shared" si="100"/>
        <v>0</v>
      </c>
      <c r="R356" s="5">
        <f t="shared" si="66"/>
        <v>0</v>
      </c>
      <c r="S356" s="15">
        <f t="shared" si="67"/>
        <v>0</v>
      </c>
      <c r="T356" s="5">
        <f t="shared" si="68"/>
        <v>0</v>
      </c>
      <c r="U356" s="5">
        <f t="shared" si="69"/>
        <v>0</v>
      </c>
      <c r="V356" s="5">
        <f t="shared" si="70"/>
        <v>0</v>
      </c>
      <c r="W356" s="5">
        <f t="shared" si="71"/>
        <v>0</v>
      </c>
      <c r="X356" s="1"/>
      <c r="Y356" s="1"/>
      <c r="Z356" s="1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2.75">
      <c r="A357" s="1"/>
      <c r="B357" s="5">
        <f t="shared" si="89"/>
        <v>30</v>
      </c>
      <c r="C357" s="1" t="str">
        <f t="shared" si="89"/>
        <v>Output</v>
      </c>
      <c r="D357" s="5"/>
      <c r="E357" s="5" t="str">
        <f t="shared" si="63"/>
        <v> kom</v>
      </c>
      <c r="F357" s="5">
        <f aca="true" t="shared" si="101" ref="F357:Q357">F193*F265</f>
        <v>0</v>
      </c>
      <c r="G357" s="5">
        <f t="shared" si="101"/>
        <v>0</v>
      </c>
      <c r="H357" s="5">
        <f t="shared" si="101"/>
        <v>0</v>
      </c>
      <c r="I357" s="5">
        <f t="shared" si="101"/>
        <v>0</v>
      </c>
      <c r="J357" s="5">
        <f t="shared" si="101"/>
        <v>0</v>
      </c>
      <c r="K357" s="5">
        <f t="shared" si="101"/>
        <v>0</v>
      </c>
      <c r="L357" s="5">
        <f t="shared" si="101"/>
        <v>0</v>
      </c>
      <c r="M357" s="5">
        <f t="shared" si="101"/>
        <v>0</v>
      </c>
      <c r="N357" s="5">
        <f t="shared" si="101"/>
        <v>0</v>
      </c>
      <c r="O357" s="5">
        <f t="shared" si="101"/>
        <v>0</v>
      </c>
      <c r="P357" s="5">
        <f t="shared" si="101"/>
        <v>0</v>
      </c>
      <c r="Q357" s="5">
        <f t="shared" si="101"/>
        <v>0</v>
      </c>
      <c r="R357" s="5">
        <f t="shared" si="66"/>
        <v>0</v>
      </c>
      <c r="S357" s="15">
        <f t="shared" si="67"/>
        <v>0</v>
      </c>
      <c r="T357" s="5">
        <f t="shared" si="68"/>
        <v>0</v>
      </c>
      <c r="U357" s="5">
        <f t="shared" si="69"/>
        <v>0</v>
      </c>
      <c r="V357" s="5">
        <f t="shared" si="70"/>
        <v>0</v>
      </c>
      <c r="W357" s="5">
        <f t="shared" si="71"/>
        <v>0</v>
      </c>
      <c r="X357" s="1"/>
      <c r="Y357" s="1"/>
      <c r="Z357" s="1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2.75">
      <c r="A358" s="1"/>
      <c r="B358" s="5">
        <f t="shared" si="89"/>
        <v>31</v>
      </c>
      <c r="C358" s="1" t="str">
        <f t="shared" si="89"/>
        <v>Output</v>
      </c>
      <c r="D358" s="5"/>
      <c r="E358" s="5" t="str">
        <f t="shared" si="63"/>
        <v> kom</v>
      </c>
      <c r="F358" s="5">
        <f aca="true" t="shared" si="102" ref="F358:Q358">F194*F266</f>
        <v>0</v>
      </c>
      <c r="G358" s="5">
        <f t="shared" si="102"/>
        <v>0</v>
      </c>
      <c r="H358" s="5">
        <f t="shared" si="102"/>
        <v>0</v>
      </c>
      <c r="I358" s="5">
        <f t="shared" si="102"/>
        <v>0</v>
      </c>
      <c r="J358" s="5">
        <f t="shared" si="102"/>
        <v>0</v>
      </c>
      <c r="K358" s="5">
        <f t="shared" si="102"/>
        <v>0</v>
      </c>
      <c r="L358" s="5">
        <f t="shared" si="102"/>
        <v>0</v>
      </c>
      <c r="M358" s="5">
        <f t="shared" si="102"/>
        <v>0</v>
      </c>
      <c r="N358" s="5">
        <f t="shared" si="102"/>
        <v>0</v>
      </c>
      <c r="O358" s="5">
        <f t="shared" si="102"/>
        <v>0</v>
      </c>
      <c r="P358" s="5">
        <f t="shared" si="102"/>
        <v>0</v>
      </c>
      <c r="Q358" s="5">
        <f t="shared" si="102"/>
        <v>0</v>
      </c>
      <c r="R358" s="5">
        <f t="shared" si="66"/>
        <v>0</v>
      </c>
      <c r="S358" s="15">
        <f t="shared" si="67"/>
        <v>0</v>
      </c>
      <c r="T358" s="5">
        <f t="shared" si="68"/>
        <v>0</v>
      </c>
      <c r="U358" s="5">
        <f t="shared" si="69"/>
        <v>0</v>
      </c>
      <c r="V358" s="5">
        <f t="shared" si="70"/>
        <v>0</v>
      </c>
      <c r="W358" s="5">
        <f t="shared" si="71"/>
        <v>0</v>
      </c>
      <c r="X358" s="1"/>
      <c r="Y358" s="1"/>
      <c r="Z358" s="1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2.75">
      <c r="A359" s="1"/>
      <c r="B359" s="5">
        <f t="shared" si="89"/>
        <v>32</v>
      </c>
      <c r="C359" s="1" t="str">
        <f t="shared" si="89"/>
        <v>Output</v>
      </c>
      <c r="D359" s="5"/>
      <c r="E359" s="5" t="str">
        <f t="shared" si="63"/>
        <v> kom</v>
      </c>
      <c r="F359" s="5">
        <f aca="true" t="shared" si="103" ref="F359:Q359">F195*F267</f>
        <v>0</v>
      </c>
      <c r="G359" s="5">
        <f t="shared" si="103"/>
        <v>0</v>
      </c>
      <c r="H359" s="5">
        <f t="shared" si="103"/>
        <v>0</v>
      </c>
      <c r="I359" s="5">
        <f t="shared" si="103"/>
        <v>0</v>
      </c>
      <c r="J359" s="5">
        <f t="shared" si="103"/>
        <v>0</v>
      </c>
      <c r="K359" s="5">
        <f t="shared" si="103"/>
        <v>0</v>
      </c>
      <c r="L359" s="5">
        <f t="shared" si="103"/>
        <v>0</v>
      </c>
      <c r="M359" s="5">
        <f t="shared" si="103"/>
        <v>0</v>
      </c>
      <c r="N359" s="5">
        <f t="shared" si="103"/>
        <v>0</v>
      </c>
      <c r="O359" s="5">
        <f t="shared" si="103"/>
        <v>0</v>
      </c>
      <c r="P359" s="5">
        <f t="shared" si="103"/>
        <v>0</v>
      </c>
      <c r="Q359" s="5">
        <f t="shared" si="103"/>
        <v>0</v>
      </c>
      <c r="R359" s="5">
        <f t="shared" si="66"/>
        <v>0</v>
      </c>
      <c r="S359" s="15">
        <f t="shared" si="67"/>
        <v>0</v>
      </c>
      <c r="T359" s="5">
        <f t="shared" si="68"/>
        <v>0</v>
      </c>
      <c r="U359" s="5">
        <f t="shared" si="69"/>
        <v>0</v>
      </c>
      <c r="V359" s="5">
        <f t="shared" si="70"/>
        <v>0</v>
      </c>
      <c r="W359" s="5">
        <f t="shared" si="71"/>
        <v>0</v>
      </c>
      <c r="X359" s="1"/>
      <c r="Y359" s="1"/>
      <c r="Z359" s="1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2.75">
      <c r="A360" s="1"/>
      <c r="B360" s="5">
        <f t="shared" si="89"/>
        <v>33</v>
      </c>
      <c r="C360" s="1" t="str">
        <f t="shared" si="89"/>
        <v>Output</v>
      </c>
      <c r="D360" s="5"/>
      <c r="E360" s="5" t="str">
        <f t="shared" si="63"/>
        <v> kom</v>
      </c>
      <c r="F360" s="5">
        <f aca="true" t="shared" si="104" ref="F360:Q360">F196*F268</f>
        <v>0</v>
      </c>
      <c r="G360" s="5">
        <f t="shared" si="104"/>
        <v>0</v>
      </c>
      <c r="H360" s="5">
        <f t="shared" si="104"/>
        <v>0</v>
      </c>
      <c r="I360" s="5">
        <f t="shared" si="104"/>
        <v>0</v>
      </c>
      <c r="J360" s="5">
        <f t="shared" si="104"/>
        <v>0</v>
      </c>
      <c r="K360" s="5">
        <f t="shared" si="104"/>
        <v>0</v>
      </c>
      <c r="L360" s="5">
        <f t="shared" si="104"/>
        <v>0</v>
      </c>
      <c r="M360" s="5">
        <f t="shared" si="104"/>
        <v>0</v>
      </c>
      <c r="N360" s="5">
        <f t="shared" si="104"/>
        <v>0</v>
      </c>
      <c r="O360" s="5">
        <f t="shared" si="104"/>
        <v>0</v>
      </c>
      <c r="P360" s="5">
        <f t="shared" si="104"/>
        <v>0</v>
      </c>
      <c r="Q360" s="5">
        <f t="shared" si="104"/>
        <v>0</v>
      </c>
      <c r="R360" s="5">
        <f t="shared" si="66"/>
        <v>0</v>
      </c>
      <c r="S360" s="15">
        <f t="shared" si="67"/>
        <v>0</v>
      </c>
      <c r="T360" s="5">
        <f t="shared" si="68"/>
        <v>0</v>
      </c>
      <c r="U360" s="5">
        <f t="shared" si="69"/>
        <v>0</v>
      </c>
      <c r="V360" s="5">
        <f t="shared" si="70"/>
        <v>0</v>
      </c>
      <c r="W360" s="5">
        <f t="shared" si="71"/>
        <v>0</v>
      </c>
      <c r="X360" s="1"/>
      <c r="Y360" s="1"/>
      <c r="Z360" s="1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2.75">
      <c r="A361" s="1"/>
      <c r="B361" s="5">
        <f t="shared" si="89"/>
        <v>34</v>
      </c>
      <c r="C361" s="1" t="str">
        <f t="shared" si="89"/>
        <v>Output</v>
      </c>
      <c r="D361" s="5"/>
      <c r="E361" s="5" t="str">
        <f t="shared" si="63"/>
        <v> kom</v>
      </c>
      <c r="F361" s="5">
        <f aca="true" t="shared" si="105" ref="F361:Q361">F197*F269</f>
        <v>0</v>
      </c>
      <c r="G361" s="5">
        <f t="shared" si="105"/>
        <v>0</v>
      </c>
      <c r="H361" s="5">
        <f t="shared" si="105"/>
        <v>0</v>
      </c>
      <c r="I361" s="5">
        <f t="shared" si="105"/>
        <v>0</v>
      </c>
      <c r="J361" s="5">
        <f t="shared" si="105"/>
        <v>0</v>
      </c>
      <c r="K361" s="5">
        <f t="shared" si="105"/>
        <v>0</v>
      </c>
      <c r="L361" s="5">
        <f t="shared" si="105"/>
        <v>0</v>
      </c>
      <c r="M361" s="5">
        <f t="shared" si="105"/>
        <v>0</v>
      </c>
      <c r="N361" s="5">
        <f t="shared" si="105"/>
        <v>0</v>
      </c>
      <c r="O361" s="5">
        <f t="shared" si="105"/>
        <v>0</v>
      </c>
      <c r="P361" s="5">
        <f t="shared" si="105"/>
        <v>0</v>
      </c>
      <c r="Q361" s="5">
        <f t="shared" si="105"/>
        <v>0</v>
      </c>
      <c r="R361" s="5">
        <f t="shared" si="66"/>
        <v>0</v>
      </c>
      <c r="S361" s="15">
        <f t="shared" si="67"/>
        <v>0</v>
      </c>
      <c r="T361" s="5">
        <f t="shared" si="68"/>
        <v>0</v>
      </c>
      <c r="U361" s="5">
        <f t="shared" si="69"/>
        <v>0</v>
      </c>
      <c r="V361" s="5">
        <f t="shared" si="70"/>
        <v>0</v>
      </c>
      <c r="W361" s="5">
        <f t="shared" si="71"/>
        <v>0</v>
      </c>
      <c r="X361" s="1"/>
      <c r="Y361" s="1"/>
      <c r="Z361" s="1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2.75">
      <c r="A362" s="1"/>
      <c r="B362" s="5">
        <f t="shared" si="89"/>
        <v>35</v>
      </c>
      <c r="C362" s="1" t="str">
        <f t="shared" si="89"/>
        <v>Output</v>
      </c>
      <c r="D362" s="5"/>
      <c r="E362" s="5" t="str">
        <f t="shared" si="63"/>
        <v> kom</v>
      </c>
      <c r="F362" s="5">
        <f aca="true" t="shared" si="106" ref="F362:Q362">F198*F270</f>
        <v>0</v>
      </c>
      <c r="G362" s="5">
        <f t="shared" si="106"/>
        <v>0</v>
      </c>
      <c r="H362" s="5">
        <f t="shared" si="106"/>
        <v>0</v>
      </c>
      <c r="I362" s="5">
        <f t="shared" si="106"/>
        <v>0</v>
      </c>
      <c r="J362" s="5">
        <f t="shared" si="106"/>
        <v>0</v>
      </c>
      <c r="K362" s="5">
        <f t="shared" si="106"/>
        <v>0</v>
      </c>
      <c r="L362" s="5">
        <f t="shared" si="106"/>
        <v>0</v>
      </c>
      <c r="M362" s="5">
        <f t="shared" si="106"/>
        <v>0</v>
      </c>
      <c r="N362" s="5">
        <f t="shared" si="106"/>
        <v>0</v>
      </c>
      <c r="O362" s="5">
        <f t="shared" si="106"/>
        <v>0</v>
      </c>
      <c r="P362" s="5">
        <f t="shared" si="106"/>
        <v>0</v>
      </c>
      <c r="Q362" s="5">
        <f t="shared" si="106"/>
        <v>0</v>
      </c>
      <c r="R362" s="5">
        <f t="shared" si="66"/>
        <v>0</v>
      </c>
      <c r="S362" s="15">
        <f t="shared" si="67"/>
        <v>0</v>
      </c>
      <c r="T362" s="5">
        <f t="shared" si="68"/>
        <v>0</v>
      </c>
      <c r="U362" s="5">
        <f t="shared" si="69"/>
        <v>0</v>
      </c>
      <c r="V362" s="5">
        <f t="shared" si="70"/>
        <v>0</v>
      </c>
      <c r="W362" s="5">
        <f t="shared" si="71"/>
        <v>0</v>
      </c>
      <c r="X362" s="1"/>
      <c r="Y362" s="1"/>
      <c r="Z362" s="1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2.75">
      <c r="A363" s="1"/>
      <c r="B363" s="5">
        <f t="shared" si="89"/>
        <v>36</v>
      </c>
      <c r="C363" s="1" t="str">
        <f t="shared" si="89"/>
        <v>Output</v>
      </c>
      <c r="D363" s="5"/>
      <c r="E363" s="5" t="str">
        <f t="shared" si="63"/>
        <v> kom</v>
      </c>
      <c r="F363" s="5">
        <f aca="true" t="shared" si="107" ref="F363:Q363">F199*F271</f>
        <v>0</v>
      </c>
      <c r="G363" s="5">
        <f t="shared" si="107"/>
        <v>0</v>
      </c>
      <c r="H363" s="5">
        <f t="shared" si="107"/>
        <v>0</v>
      </c>
      <c r="I363" s="5">
        <f t="shared" si="107"/>
        <v>0</v>
      </c>
      <c r="J363" s="5">
        <f t="shared" si="107"/>
        <v>0</v>
      </c>
      <c r="K363" s="5">
        <f t="shared" si="107"/>
        <v>0</v>
      </c>
      <c r="L363" s="5">
        <f t="shared" si="107"/>
        <v>0</v>
      </c>
      <c r="M363" s="5">
        <f t="shared" si="107"/>
        <v>0</v>
      </c>
      <c r="N363" s="5">
        <f t="shared" si="107"/>
        <v>0</v>
      </c>
      <c r="O363" s="5">
        <f t="shared" si="107"/>
        <v>0</v>
      </c>
      <c r="P363" s="5">
        <f t="shared" si="107"/>
        <v>0</v>
      </c>
      <c r="Q363" s="5">
        <f t="shared" si="107"/>
        <v>0</v>
      </c>
      <c r="R363" s="5">
        <f t="shared" si="66"/>
        <v>0</v>
      </c>
      <c r="S363" s="15">
        <f t="shared" si="67"/>
        <v>0</v>
      </c>
      <c r="T363" s="5">
        <f t="shared" si="68"/>
        <v>0</v>
      </c>
      <c r="U363" s="5">
        <f t="shared" si="69"/>
        <v>0</v>
      </c>
      <c r="V363" s="5">
        <f t="shared" si="70"/>
        <v>0</v>
      </c>
      <c r="W363" s="5">
        <f t="shared" si="71"/>
        <v>0</v>
      </c>
      <c r="X363" s="1"/>
      <c r="Y363" s="1"/>
      <c r="Z363" s="1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2.75">
      <c r="A364" s="1"/>
      <c r="B364" s="5">
        <f t="shared" si="89"/>
        <v>37</v>
      </c>
      <c r="C364" s="1" t="str">
        <f t="shared" si="89"/>
        <v>Output</v>
      </c>
      <c r="D364" s="5"/>
      <c r="E364" s="5" t="str">
        <f t="shared" si="63"/>
        <v> kom</v>
      </c>
      <c r="F364" s="5">
        <f aca="true" t="shared" si="108" ref="F364:Q364">F200*F272</f>
        <v>0</v>
      </c>
      <c r="G364" s="5">
        <f t="shared" si="108"/>
        <v>0</v>
      </c>
      <c r="H364" s="5">
        <f t="shared" si="108"/>
        <v>0</v>
      </c>
      <c r="I364" s="5">
        <f t="shared" si="108"/>
        <v>0</v>
      </c>
      <c r="J364" s="5">
        <f t="shared" si="108"/>
        <v>0</v>
      </c>
      <c r="K364" s="5">
        <f t="shared" si="108"/>
        <v>0</v>
      </c>
      <c r="L364" s="5">
        <f t="shared" si="108"/>
        <v>0</v>
      </c>
      <c r="M364" s="5">
        <f t="shared" si="108"/>
        <v>0</v>
      </c>
      <c r="N364" s="5">
        <f t="shared" si="108"/>
        <v>0</v>
      </c>
      <c r="O364" s="5">
        <f t="shared" si="108"/>
        <v>0</v>
      </c>
      <c r="P364" s="5">
        <f t="shared" si="108"/>
        <v>0</v>
      </c>
      <c r="Q364" s="5">
        <f t="shared" si="108"/>
        <v>0</v>
      </c>
      <c r="R364" s="5">
        <f t="shared" si="66"/>
        <v>0</v>
      </c>
      <c r="S364" s="15">
        <f t="shared" si="67"/>
        <v>0</v>
      </c>
      <c r="T364" s="5">
        <f t="shared" si="68"/>
        <v>0</v>
      </c>
      <c r="U364" s="5">
        <f t="shared" si="69"/>
        <v>0</v>
      </c>
      <c r="V364" s="5">
        <f t="shared" si="70"/>
        <v>0</v>
      </c>
      <c r="W364" s="5">
        <f t="shared" si="71"/>
        <v>0</v>
      </c>
      <c r="X364" s="1"/>
      <c r="Y364" s="1"/>
      <c r="Z364" s="1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2.75">
      <c r="A365" s="1"/>
      <c r="B365" s="5">
        <f t="shared" si="89"/>
        <v>38</v>
      </c>
      <c r="C365" s="1" t="str">
        <f t="shared" si="89"/>
        <v>Output</v>
      </c>
      <c r="D365" s="5"/>
      <c r="E365" s="5" t="str">
        <f t="shared" si="63"/>
        <v> kom</v>
      </c>
      <c r="F365" s="5">
        <f aca="true" t="shared" si="109" ref="F365:Q365">F201*F273</f>
        <v>0</v>
      </c>
      <c r="G365" s="5">
        <f t="shared" si="109"/>
        <v>0</v>
      </c>
      <c r="H365" s="5">
        <f t="shared" si="109"/>
        <v>0</v>
      </c>
      <c r="I365" s="5">
        <f t="shared" si="109"/>
        <v>0</v>
      </c>
      <c r="J365" s="5">
        <f t="shared" si="109"/>
        <v>0</v>
      </c>
      <c r="K365" s="5">
        <f t="shared" si="109"/>
        <v>0</v>
      </c>
      <c r="L365" s="5">
        <f t="shared" si="109"/>
        <v>0</v>
      </c>
      <c r="M365" s="5">
        <f t="shared" si="109"/>
        <v>0</v>
      </c>
      <c r="N365" s="5">
        <f t="shared" si="109"/>
        <v>0</v>
      </c>
      <c r="O365" s="5">
        <f t="shared" si="109"/>
        <v>0</v>
      </c>
      <c r="P365" s="5">
        <f t="shared" si="109"/>
        <v>0</v>
      </c>
      <c r="Q365" s="5">
        <f t="shared" si="109"/>
        <v>0</v>
      </c>
      <c r="R365" s="5">
        <f t="shared" si="66"/>
        <v>0</v>
      </c>
      <c r="S365" s="15">
        <f t="shared" si="67"/>
        <v>0</v>
      </c>
      <c r="T365" s="5">
        <f t="shared" si="68"/>
        <v>0</v>
      </c>
      <c r="U365" s="5">
        <f t="shared" si="69"/>
        <v>0</v>
      </c>
      <c r="V365" s="5">
        <f t="shared" si="70"/>
        <v>0</v>
      </c>
      <c r="W365" s="5">
        <f t="shared" si="71"/>
        <v>0</v>
      </c>
      <c r="X365" s="1"/>
      <c r="Y365" s="1"/>
      <c r="Z365" s="1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2.75">
      <c r="A366" s="1"/>
      <c r="B366" s="5">
        <f>B202</f>
        <v>39</v>
      </c>
      <c r="C366" s="1" t="str">
        <f>C202</f>
        <v>Output</v>
      </c>
      <c r="D366" s="5"/>
      <c r="E366" s="5" t="str">
        <f t="shared" si="63"/>
        <v> kom</v>
      </c>
      <c r="F366" s="5">
        <f aca="true" t="shared" si="110" ref="F366:Q366">F202*F274</f>
        <v>0</v>
      </c>
      <c r="G366" s="5">
        <f t="shared" si="110"/>
        <v>0</v>
      </c>
      <c r="H366" s="5">
        <f t="shared" si="110"/>
        <v>0</v>
      </c>
      <c r="I366" s="5">
        <f t="shared" si="110"/>
        <v>0</v>
      </c>
      <c r="J366" s="5">
        <f t="shared" si="110"/>
        <v>0</v>
      </c>
      <c r="K366" s="5">
        <f t="shared" si="110"/>
        <v>0</v>
      </c>
      <c r="L366" s="5">
        <f t="shared" si="110"/>
        <v>0</v>
      </c>
      <c r="M366" s="5">
        <f t="shared" si="110"/>
        <v>0</v>
      </c>
      <c r="N366" s="5">
        <f t="shared" si="110"/>
        <v>0</v>
      </c>
      <c r="O366" s="5">
        <f t="shared" si="110"/>
        <v>0</v>
      </c>
      <c r="P366" s="5">
        <f t="shared" si="110"/>
        <v>0</v>
      </c>
      <c r="Q366" s="5">
        <f t="shared" si="110"/>
        <v>0</v>
      </c>
      <c r="R366" s="5">
        <f t="shared" si="66"/>
        <v>0</v>
      </c>
      <c r="S366" s="15">
        <f t="shared" si="67"/>
        <v>0</v>
      </c>
      <c r="T366" s="5">
        <f t="shared" si="68"/>
        <v>0</v>
      </c>
      <c r="U366" s="5">
        <f t="shared" si="69"/>
        <v>0</v>
      </c>
      <c r="V366" s="5">
        <f t="shared" si="70"/>
        <v>0</v>
      </c>
      <c r="W366" s="5">
        <f t="shared" si="71"/>
        <v>0</v>
      </c>
      <c r="X366" s="1"/>
      <c r="Y366" s="1"/>
      <c r="Z366" s="1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2.75">
      <c r="A367" s="1"/>
      <c r="B367" s="5">
        <f>B203</f>
        <v>40</v>
      </c>
      <c r="C367" s="5" t="str">
        <f>C203</f>
        <v>Output</v>
      </c>
      <c r="D367" s="5"/>
      <c r="E367" s="5" t="str">
        <f t="shared" si="63"/>
        <v> kom</v>
      </c>
      <c r="F367" s="5">
        <f aca="true" t="shared" si="111" ref="F367:Q367">F203*F275</f>
        <v>0</v>
      </c>
      <c r="G367" s="5">
        <f t="shared" si="111"/>
        <v>0</v>
      </c>
      <c r="H367" s="5">
        <f t="shared" si="111"/>
        <v>0</v>
      </c>
      <c r="I367" s="5">
        <f t="shared" si="111"/>
        <v>0</v>
      </c>
      <c r="J367" s="5">
        <f t="shared" si="111"/>
        <v>0</v>
      </c>
      <c r="K367" s="5">
        <f t="shared" si="111"/>
        <v>0</v>
      </c>
      <c r="L367" s="5">
        <f t="shared" si="111"/>
        <v>0</v>
      </c>
      <c r="M367" s="5">
        <f t="shared" si="111"/>
        <v>0</v>
      </c>
      <c r="N367" s="5">
        <f t="shared" si="111"/>
        <v>0</v>
      </c>
      <c r="O367" s="5">
        <f t="shared" si="111"/>
        <v>0</v>
      </c>
      <c r="P367" s="5">
        <f t="shared" si="111"/>
        <v>0</v>
      </c>
      <c r="Q367" s="5">
        <f t="shared" si="111"/>
        <v>0</v>
      </c>
      <c r="R367" s="5">
        <f t="shared" si="66"/>
        <v>0</v>
      </c>
      <c r="S367" s="15">
        <f t="shared" si="67"/>
        <v>0</v>
      </c>
      <c r="T367" s="5">
        <f t="shared" si="68"/>
        <v>0</v>
      </c>
      <c r="U367" s="5">
        <f t="shared" si="69"/>
        <v>0</v>
      </c>
      <c r="V367" s="5">
        <f t="shared" si="70"/>
        <v>0</v>
      </c>
      <c r="W367" s="5">
        <f t="shared" si="71"/>
        <v>0</v>
      </c>
      <c r="X367" s="1"/>
      <c r="Y367" s="1"/>
      <c r="Z367" s="1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2.75">
      <c r="A368" s="1"/>
      <c r="B368" s="16"/>
      <c r="C368" s="16" t="s">
        <v>251</v>
      </c>
      <c r="D368" s="16"/>
      <c r="E368" s="16"/>
      <c r="F368" s="16">
        <f aca="true" t="shared" si="112" ref="F368:R368">SUM(F328:F367)</f>
        <v>414272</v>
      </c>
      <c r="G368" s="16">
        <f t="shared" si="112"/>
        <v>589855</v>
      </c>
      <c r="H368" s="16">
        <f t="shared" si="112"/>
        <v>681331</v>
      </c>
      <c r="I368" s="16">
        <f t="shared" si="112"/>
        <v>746308</v>
      </c>
      <c r="J368" s="16">
        <f t="shared" si="112"/>
        <v>714872</v>
      </c>
      <c r="K368" s="16">
        <f t="shared" si="112"/>
        <v>680357</v>
      </c>
      <c r="L368" s="16">
        <f t="shared" si="112"/>
        <v>658561</v>
      </c>
      <c r="M368" s="16">
        <f t="shared" si="112"/>
        <v>751890</v>
      </c>
      <c r="N368" s="16">
        <f t="shared" si="112"/>
        <v>920159</v>
      </c>
      <c r="O368" s="16">
        <f t="shared" si="112"/>
        <v>1006530</v>
      </c>
      <c r="P368" s="16">
        <f t="shared" si="112"/>
        <v>1011534</v>
      </c>
      <c r="Q368" s="16">
        <f t="shared" si="112"/>
        <v>758193</v>
      </c>
      <c r="R368" s="16">
        <f t="shared" si="112"/>
        <v>8933862</v>
      </c>
      <c r="S368" s="17">
        <f t="shared" si="67"/>
        <v>1</v>
      </c>
      <c r="T368" s="16">
        <f>SUM(T328:T367)</f>
        <v>1685458</v>
      </c>
      <c r="U368" s="16">
        <f>SUM(U328:U367)</f>
        <v>2141537</v>
      </c>
      <c r="V368" s="16">
        <f>SUM(V328:V367)</f>
        <v>2330610</v>
      </c>
      <c r="W368" s="16">
        <f>SUM(W328:W367)</f>
        <v>2776257</v>
      </c>
      <c r="X368" s="1"/>
      <c r="Y368" s="1"/>
      <c r="Z368" s="1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2.75">
      <c r="A369" s="1"/>
      <c r="B369" s="1"/>
      <c r="C369" s="1"/>
      <c r="D369" s="1"/>
      <c r="E369" s="1"/>
      <c r="F369" s="15">
        <f aca="true" t="shared" si="113" ref="F369:R369">F368/$R368</f>
        <v>0.046370987149790314</v>
      </c>
      <c r="G369" s="15">
        <f t="shared" si="113"/>
        <v>0.06602463749719886</v>
      </c>
      <c r="H369" s="15">
        <f t="shared" si="113"/>
        <v>0.0762638822941299</v>
      </c>
      <c r="I369" s="15">
        <f t="shared" si="113"/>
        <v>0.08353699665385474</v>
      </c>
      <c r="J369" s="15">
        <f t="shared" si="113"/>
        <v>0.08001824966626975</v>
      </c>
      <c r="K369" s="15">
        <f t="shared" si="113"/>
        <v>0.07615485889529075</v>
      </c>
      <c r="L369" s="15">
        <f t="shared" si="113"/>
        <v>0.07371515252866005</v>
      </c>
      <c r="M369" s="15">
        <f t="shared" si="113"/>
        <v>0.084161810424204</v>
      </c>
      <c r="N369" s="15">
        <f t="shared" si="113"/>
        <v>0.1029967778772495</v>
      </c>
      <c r="O369" s="15">
        <f t="shared" si="113"/>
        <v>0.11266460126650714</v>
      </c>
      <c r="P369" s="15">
        <f t="shared" si="113"/>
        <v>0.1132247173730689</v>
      </c>
      <c r="Q369" s="15">
        <f t="shared" si="113"/>
        <v>0.08486732837377609</v>
      </c>
      <c r="R369" s="15">
        <f t="shared" si="113"/>
        <v>1</v>
      </c>
      <c r="S369" s="15"/>
      <c r="T369" s="15">
        <f>T368/$R368</f>
        <v>0.18865950694111908</v>
      </c>
      <c r="U369" s="15">
        <f>U368/$R368</f>
        <v>0.23971010521541525</v>
      </c>
      <c r="V369" s="15">
        <f>V368/$R368</f>
        <v>0.26087374083011355</v>
      </c>
      <c r="W369" s="15">
        <f>W368/$R368</f>
        <v>0.3107566470133521</v>
      </c>
      <c r="X369" s="1"/>
      <c r="Y369" s="1"/>
      <c r="Z369" s="1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5"/>
      <c r="T370" s="1"/>
      <c r="U370" s="1"/>
      <c r="V370" s="1"/>
      <c r="W370" s="1"/>
      <c r="X370" s="1"/>
      <c r="Y370" s="1"/>
      <c r="Z370" s="1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5"/>
      <c r="T371" s="1"/>
      <c r="U371" s="1"/>
      <c r="V371" s="1"/>
      <c r="W371" s="1"/>
      <c r="X371" s="1"/>
      <c r="Y371" s="1"/>
      <c r="Z371" s="1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2.75">
      <c r="A372" s="1"/>
      <c r="B372" s="3" t="s">
        <v>166</v>
      </c>
      <c r="C372" s="3" t="s">
        <v>399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5"/>
      <c r="T372" s="1"/>
      <c r="U372" s="1"/>
      <c r="V372" s="1"/>
      <c r="W372" s="1"/>
      <c r="X372" s="1"/>
      <c r="Y372" s="1"/>
      <c r="Z372" s="1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2.75">
      <c r="A373" s="1"/>
      <c r="B373" s="1"/>
      <c r="C373" s="1"/>
      <c r="D373" s="1"/>
      <c r="E373" s="1"/>
      <c r="F373" s="1" t="str">
        <f>D8</f>
        <v> - EUR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5"/>
      <c r="T373" s="1" t="str">
        <f>F373</f>
        <v> - EUR</v>
      </c>
      <c r="U373" s="1"/>
      <c r="V373" s="1"/>
      <c r="W373" s="1"/>
      <c r="X373" s="1"/>
      <c r="Y373" s="1"/>
      <c r="Z373" s="1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2.75">
      <c r="A374" s="1"/>
      <c r="B374" s="8" t="str">
        <f aca="true" t="shared" si="114" ref="B374:C393">B162</f>
        <v> No.</v>
      </c>
      <c r="C374" s="8" t="str">
        <f t="shared" si="114"/>
        <v>Description</v>
      </c>
      <c r="D374" s="8"/>
      <c r="E374" s="8" t="str">
        <f aca="true" t="shared" si="115" ref="E374:E415">E162</f>
        <v>  Units</v>
      </c>
      <c r="F374" s="14"/>
      <c r="G374" s="14" t="str">
        <f>G162</f>
        <v>  By month</v>
      </c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8" t="str">
        <f>R162</f>
        <v>    Total</v>
      </c>
      <c r="S374" s="15"/>
      <c r="T374" s="5"/>
      <c r="U374" s="5" t="str">
        <f>U162</f>
        <v>Quarterly</v>
      </c>
      <c r="V374" s="5"/>
      <c r="W374" s="5"/>
      <c r="X374" s="1"/>
      <c r="Y374" s="1"/>
      <c r="Z374" s="1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2.75">
      <c r="A375" s="1"/>
      <c r="B375" s="12" t="str">
        <f t="shared" si="114"/>
        <v> </v>
      </c>
      <c r="C375" s="12" t="str">
        <f t="shared" si="114"/>
        <v> </v>
      </c>
      <c r="D375" s="12"/>
      <c r="E375" s="12" t="str">
        <f t="shared" si="115"/>
        <v> </v>
      </c>
      <c r="F375" s="12" t="str">
        <f>F163</f>
        <v>        1</v>
      </c>
      <c r="G375" s="12" t="str">
        <f>G163</f>
        <v>        2</v>
      </c>
      <c r="H375" s="12" t="str">
        <f aca="true" t="shared" si="116" ref="H375:Q375">H163</f>
        <v>        3</v>
      </c>
      <c r="I375" s="12" t="str">
        <f t="shared" si="116"/>
        <v>        4</v>
      </c>
      <c r="J375" s="12" t="str">
        <f t="shared" si="116"/>
        <v>        5</v>
      </c>
      <c r="K375" s="12" t="str">
        <f t="shared" si="116"/>
        <v>        6</v>
      </c>
      <c r="L375" s="12" t="str">
        <f t="shared" si="116"/>
        <v>        7</v>
      </c>
      <c r="M375" s="12" t="str">
        <f t="shared" si="116"/>
        <v>        8</v>
      </c>
      <c r="N375" s="12" t="str">
        <f t="shared" si="116"/>
        <v>        9</v>
      </c>
      <c r="O375" s="12" t="str">
        <f t="shared" si="116"/>
        <v>        10</v>
      </c>
      <c r="P375" s="12" t="str">
        <f t="shared" si="116"/>
        <v>        11</v>
      </c>
      <c r="Q375" s="12" t="str">
        <f t="shared" si="116"/>
        <v>        12</v>
      </c>
      <c r="R375" s="12" t="str">
        <f>R163</f>
        <v> </v>
      </c>
      <c r="S375" s="15"/>
      <c r="T375" s="5" t="str">
        <f>T163</f>
        <v>       Q1</v>
      </c>
      <c r="U375" s="5" t="str">
        <f>U163</f>
        <v>       Q2</v>
      </c>
      <c r="V375" s="5" t="str">
        <f>V163</f>
        <v>       Q3</v>
      </c>
      <c r="W375" s="5" t="str">
        <f>W163</f>
        <v>       Q4</v>
      </c>
      <c r="X375" s="1"/>
      <c r="Y375" s="1"/>
      <c r="Z375" s="1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2.75">
      <c r="A376" s="1"/>
      <c r="B376" s="5">
        <f t="shared" si="114"/>
        <v>1</v>
      </c>
      <c r="C376" s="1" t="str">
        <f t="shared" si="114"/>
        <v>Output 1</v>
      </c>
      <c r="D376" s="5"/>
      <c r="E376" s="5" t="str">
        <f t="shared" si="115"/>
        <v> m2</v>
      </c>
      <c r="F376" s="5">
        <f aca="true" t="shared" si="117" ref="F376:Q376">F164*(F236-$F282)</f>
        <v>58646.13492700001</v>
      </c>
      <c r="G376" s="5">
        <f t="shared" si="117"/>
        <v>54522.717524999985</v>
      </c>
      <c r="H376" s="5">
        <f t="shared" si="117"/>
        <v>52519.300123</v>
      </c>
      <c r="I376" s="5">
        <f t="shared" si="117"/>
        <v>46474.17401999999</v>
      </c>
      <c r="J376" s="5">
        <f t="shared" si="117"/>
        <v>0</v>
      </c>
      <c r="K376" s="5">
        <f t="shared" si="117"/>
        <v>0</v>
      </c>
      <c r="L376" s="5">
        <f t="shared" si="117"/>
        <v>0</v>
      </c>
      <c r="M376" s="5">
        <f t="shared" si="117"/>
        <v>0</v>
      </c>
      <c r="N376" s="5">
        <f t="shared" si="117"/>
        <v>0</v>
      </c>
      <c r="O376" s="5">
        <f t="shared" si="117"/>
        <v>0</v>
      </c>
      <c r="P376" s="5">
        <f t="shared" si="117"/>
        <v>0</v>
      </c>
      <c r="Q376" s="5">
        <f t="shared" si="117"/>
        <v>0</v>
      </c>
      <c r="R376" s="5">
        <f aca="true" t="shared" si="118" ref="R376:R415">SUM(F376:Q376)</f>
        <v>212162.326595</v>
      </c>
      <c r="S376" s="15">
        <f aca="true" t="shared" si="119" ref="S376:S416">R376/R$416</f>
        <v>0.05398258924337105</v>
      </c>
      <c r="T376" s="5">
        <f aca="true" t="shared" si="120" ref="T376:T415">SUM(F376:H376)</f>
        <v>165688.152575</v>
      </c>
      <c r="U376" s="5">
        <f aca="true" t="shared" si="121" ref="U376:U415">SUM(I376:K376)</f>
        <v>46474.17401999999</v>
      </c>
      <c r="V376" s="5">
        <f aca="true" t="shared" si="122" ref="V376:V415">SUM(L376:N376)</f>
        <v>0</v>
      </c>
      <c r="W376" s="5">
        <f aca="true" t="shared" si="123" ref="W376:W415">SUM(O376:Q376)</f>
        <v>0</v>
      </c>
      <c r="X376" s="1"/>
      <c r="Y376" s="1"/>
      <c r="Z376" s="1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2.75">
      <c r="A377" s="1"/>
      <c r="B377" s="5">
        <f t="shared" si="114"/>
        <v>2</v>
      </c>
      <c r="C377" s="1" t="str">
        <f t="shared" si="114"/>
        <v>Output 2</v>
      </c>
      <c r="D377" s="5"/>
      <c r="E377" s="5" t="str">
        <f t="shared" si="115"/>
        <v> m2</v>
      </c>
      <c r="F377" s="5">
        <f aca="true" t="shared" si="124" ref="F377:Q377">F165*(F237-$F283)</f>
        <v>10928.903368000001</v>
      </c>
      <c r="G377" s="5">
        <f t="shared" si="124"/>
        <v>10928.903368000001</v>
      </c>
      <c r="H377" s="5">
        <f t="shared" si="124"/>
        <v>10928.903368000001</v>
      </c>
      <c r="I377" s="5">
        <f t="shared" si="124"/>
        <v>8196.677526</v>
      </c>
      <c r="J377" s="5">
        <f t="shared" si="124"/>
        <v>0</v>
      </c>
      <c r="K377" s="5">
        <f t="shared" si="124"/>
        <v>0</v>
      </c>
      <c r="L377" s="5">
        <f t="shared" si="124"/>
        <v>0</v>
      </c>
      <c r="M377" s="5">
        <f t="shared" si="124"/>
        <v>0</v>
      </c>
      <c r="N377" s="5">
        <f t="shared" si="124"/>
        <v>0</v>
      </c>
      <c r="O377" s="5">
        <f t="shared" si="124"/>
        <v>0</v>
      </c>
      <c r="P377" s="5">
        <f t="shared" si="124"/>
        <v>0</v>
      </c>
      <c r="Q377" s="5">
        <f t="shared" si="124"/>
        <v>0</v>
      </c>
      <c r="R377" s="5">
        <f t="shared" si="118"/>
        <v>40983.387630000005</v>
      </c>
      <c r="S377" s="15">
        <f t="shared" si="119"/>
        <v>0.010427814474599957</v>
      </c>
      <c r="T377" s="5">
        <f t="shared" si="120"/>
        <v>32786.710104000005</v>
      </c>
      <c r="U377" s="5">
        <f t="shared" si="121"/>
        <v>8196.677526</v>
      </c>
      <c r="V377" s="5">
        <f t="shared" si="122"/>
        <v>0</v>
      </c>
      <c r="W377" s="5">
        <f t="shared" si="123"/>
        <v>0</v>
      </c>
      <c r="X377" s="1"/>
      <c r="Y377" s="1"/>
      <c r="Z377" s="1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2.75">
      <c r="A378" s="1"/>
      <c r="B378" s="5">
        <f t="shared" si="114"/>
        <v>3</v>
      </c>
      <c r="C378" s="1" t="str">
        <f t="shared" si="114"/>
        <v>Output 3</v>
      </c>
      <c r="D378" s="5"/>
      <c r="E378" s="5" t="str">
        <f t="shared" si="115"/>
        <v> m2</v>
      </c>
      <c r="F378" s="5">
        <f aca="true" t="shared" si="125" ref="F378:Q378">F166*(F238-$F284)</f>
        <v>15298.328440500001</v>
      </c>
      <c r="G378" s="5">
        <f t="shared" si="125"/>
        <v>45410.42865040002</v>
      </c>
      <c r="H378" s="5">
        <f t="shared" si="125"/>
        <v>59823.124670600024</v>
      </c>
      <c r="I378" s="5">
        <f t="shared" si="125"/>
        <v>70154.18765015001</v>
      </c>
      <c r="J378" s="5">
        <f t="shared" si="125"/>
        <v>85250.52922295</v>
      </c>
      <c r="K378" s="5">
        <f t="shared" si="125"/>
        <v>83682.81598570003</v>
      </c>
      <c r="L378" s="5">
        <f t="shared" si="125"/>
        <v>77050.02032815003</v>
      </c>
      <c r="M378" s="5">
        <f t="shared" si="125"/>
        <v>89223.95373145</v>
      </c>
      <c r="N378" s="5">
        <f t="shared" si="125"/>
        <v>115816.02472775002</v>
      </c>
      <c r="O378" s="5">
        <f t="shared" si="125"/>
        <v>126339.56976495002</v>
      </c>
      <c r="P378" s="5">
        <f t="shared" si="125"/>
        <v>127856.03424290003</v>
      </c>
      <c r="Q378" s="5">
        <f t="shared" si="125"/>
        <v>94729.18206700002</v>
      </c>
      <c r="R378" s="5">
        <f t="shared" si="118"/>
        <v>990634.1994825003</v>
      </c>
      <c r="S378" s="15">
        <f t="shared" si="119"/>
        <v>0.2520569977684238</v>
      </c>
      <c r="T378" s="5">
        <f t="shared" si="120"/>
        <v>120531.88176150004</v>
      </c>
      <c r="U378" s="5">
        <f t="shared" si="121"/>
        <v>239087.53285880006</v>
      </c>
      <c r="V378" s="5">
        <f t="shared" si="122"/>
        <v>282089.99878735</v>
      </c>
      <c r="W378" s="5">
        <f t="shared" si="123"/>
        <v>348924.78607485007</v>
      </c>
      <c r="X378" s="1"/>
      <c r="Y378" s="1"/>
      <c r="Z378" s="1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2.75">
      <c r="A379" s="1"/>
      <c r="B379" s="5">
        <f t="shared" si="114"/>
        <v>4</v>
      </c>
      <c r="C379" s="1" t="str">
        <f t="shared" si="114"/>
        <v>Output 3 - export</v>
      </c>
      <c r="D379" s="5"/>
      <c r="E379" s="5" t="str">
        <f t="shared" si="115"/>
        <v> m2</v>
      </c>
      <c r="F379" s="5">
        <f aca="true" t="shared" si="126" ref="F379:Q379">F167*(F239-$F285)</f>
        <v>7935.728440500006</v>
      </c>
      <c r="G379" s="5">
        <f t="shared" si="126"/>
        <v>25635.828650400013</v>
      </c>
      <c r="H379" s="5">
        <f t="shared" si="126"/>
        <v>33850.42467060001</v>
      </c>
      <c r="I379" s="5">
        <f t="shared" si="126"/>
        <v>39445.38765015001</v>
      </c>
      <c r="J379" s="5">
        <f t="shared" si="126"/>
        <v>49702.72922295001</v>
      </c>
      <c r="K379" s="5">
        <f t="shared" si="126"/>
        <v>49401.71598570002</v>
      </c>
      <c r="L379" s="5">
        <f t="shared" si="126"/>
        <v>45960.020328150014</v>
      </c>
      <c r="M379" s="5">
        <f t="shared" si="126"/>
        <v>53608.15373145001</v>
      </c>
      <c r="N379" s="5">
        <f t="shared" si="126"/>
        <v>67381.12472775001</v>
      </c>
      <c r="O379" s="5">
        <f t="shared" si="126"/>
        <v>73722.56976495002</v>
      </c>
      <c r="P379" s="5">
        <f t="shared" si="126"/>
        <v>74548.83424290002</v>
      </c>
      <c r="Q379" s="5">
        <f t="shared" si="126"/>
        <v>56999.88206700002</v>
      </c>
      <c r="R379" s="5">
        <f t="shared" si="118"/>
        <v>578192.3994825002</v>
      </c>
      <c r="S379" s="15">
        <f t="shared" si="119"/>
        <v>0.14711529283181649</v>
      </c>
      <c r="T379" s="5">
        <f t="shared" si="120"/>
        <v>67421.98176150004</v>
      </c>
      <c r="U379" s="5">
        <f t="shared" si="121"/>
        <v>138549.83285880004</v>
      </c>
      <c r="V379" s="5">
        <f t="shared" si="122"/>
        <v>166949.29878735</v>
      </c>
      <c r="W379" s="5">
        <f t="shared" si="123"/>
        <v>205271.28607485007</v>
      </c>
      <c r="X379" s="1"/>
      <c r="Y379" s="1"/>
      <c r="Z379" s="1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2.75">
      <c r="A380" s="1"/>
      <c r="B380" s="5">
        <f t="shared" si="114"/>
        <v>5</v>
      </c>
      <c r="C380" s="1" t="str">
        <f t="shared" si="114"/>
        <v>Output 4</v>
      </c>
      <c r="D380" s="5"/>
      <c r="E380" s="5" t="str">
        <f t="shared" si="115"/>
        <v> m2</v>
      </c>
      <c r="F380" s="5">
        <f aca="true" t="shared" si="127" ref="F380:Q380">F168*(F240-$F286)</f>
        <v>34037.3955075</v>
      </c>
      <c r="G380" s="5">
        <f t="shared" si="127"/>
        <v>40844.874609</v>
      </c>
      <c r="H380" s="5">
        <f t="shared" si="127"/>
        <v>44021.6981897</v>
      </c>
      <c r="I380" s="5">
        <f t="shared" si="127"/>
        <v>0</v>
      </c>
      <c r="J380" s="5">
        <f t="shared" si="127"/>
        <v>0</v>
      </c>
      <c r="K380" s="5">
        <f t="shared" si="127"/>
        <v>0</v>
      </c>
      <c r="L380" s="5">
        <f t="shared" si="127"/>
        <v>0</v>
      </c>
      <c r="M380" s="5">
        <f t="shared" si="127"/>
        <v>0</v>
      </c>
      <c r="N380" s="5">
        <f t="shared" si="127"/>
        <v>0</v>
      </c>
      <c r="O380" s="5">
        <f t="shared" si="127"/>
        <v>0</v>
      </c>
      <c r="P380" s="5">
        <f t="shared" si="127"/>
        <v>0</v>
      </c>
      <c r="Q380" s="5">
        <f t="shared" si="127"/>
        <v>0</v>
      </c>
      <c r="R380" s="5">
        <f t="shared" si="118"/>
        <v>118903.9683062</v>
      </c>
      <c r="S380" s="15">
        <f t="shared" si="119"/>
        <v>0.03025392954298265</v>
      </c>
      <c r="T380" s="5">
        <f t="shared" si="120"/>
        <v>118903.9683062</v>
      </c>
      <c r="U380" s="5">
        <f t="shared" si="121"/>
        <v>0</v>
      </c>
      <c r="V380" s="5">
        <f t="shared" si="122"/>
        <v>0</v>
      </c>
      <c r="W380" s="5">
        <f t="shared" si="123"/>
        <v>0</v>
      </c>
      <c r="X380" s="1"/>
      <c r="Y380" s="1"/>
      <c r="Z380" s="1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2.75">
      <c r="A381" s="1"/>
      <c r="B381" s="5">
        <f t="shared" si="114"/>
        <v>6</v>
      </c>
      <c r="C381" s="1" t="str">
        <f t="shared" si="114"/>
        <v>Output 5</v>
      </c>
      <c r="D381" s="5"/>
      <c r="E381" s="5" t="str">
        <f t="shared" si="115"/>
        <v> m2</v>
      </c>
      <c r="F381" s="5">
        <f aca="true" t="shared" si="128" ref="F381:Q381">F169*(F241-$F287)</f>
        <v>4839.89391095</v>
      </c>
      <c r="G381" s="5">
        <f t="shared" si="128"/>
        <v>6140.9633612</v>
      </c>
      <c r="H381" s="5">
        <f t="shared" si="128"/>
        <v>10339.255602000001</v>
      </c>
      <c r="I381" s="5">
        <f t="shared" si="128"/>
        <v>37911.6801672</v>
      </c>
      <c r="J381" s="5">
        <f t="shared" si="128"/>
        <v>42864.87407815</v>
      </c>
      <c r="K381" s="5">
        <f t="shared" si="128"/>
        <v>41829.188517949995</v>
      </c>
      <c r="L381" s="5">
        <f t="shared" si="128"/>
        <v>42570.340188099995</v>
      </c>
      <c r="M381" s="5">
        <f t="shared" si="128"/>
        <v>48420.885769199995</v>
      </c>
      <c r="N381" s="5">
        <f t="shared" si="128"/>
        <v>52941.761900050005</v>
      </c>
      <c r="O381" s="5">
        <f t="shared" si="128"/>
        <v>58469.723591099995</v>
      </c>
      <c r="P381" s="5">
        <f t="shared" si="128"/>
        <v>57434.038030899996</v>
      </c>
      <c r="Q381" s="5">
        <f t="shared" si="128"/>
        <v>50661.6568896</v>
      </c>
      <c r="R381" s="5">
        <f t="shared" si="118"/>
        <v>454424.2620064</v>
      </c>
      <c r="S381" s="15">
        <f t="shared" si="119"/>
        <v>0.11562372392786362</v>
      </c>
      <c r="T381" s="5">
        <f t="shared" si="120"/>
        <v>21320.11287415</v>
      </c>
      <c r="U381" s="5">
        <f t="shared" si="121"/>
        <v>122605.7427633</v>
      </c>
      <c r="V381" s="5">
        <f t="shared" si="122"/>
        <v>143932.98785735</v>
      </c>
      <c r="W381" s="5">
        <f t="shared" si="123"/>
        <v>166565.4185116</v>
      </c>
      <c r="X381" s="1"/>
      <c r="Y381" s="1"/>
      <c r="Z381" s="1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2.75">
      <c r="A382" s="1"/>
      <c r="B382" s="5">
        <f t="shared" si="114"/>
        <v>7</v>
      </c>
      <c r="C382" s="1" t="str">
        <f t="shared" si="114"/>
        <v>Output 5 - export</v>
      </c>
      <c r="D382" s="5"/>
      <c r="E382" s="5" t="str">
        <f t="shared" si="115"/>
        <v> m2</v>
      </c>
      <c r="F382" s="5">
        <f aca="true" t="shared" si="129" ref="F382:Q382">F170*(F242-$F288)</f>
        <v>3518.19391095</v>
      </c>
      <c r="G382" s="5">
        <f t="shared" si="129"/>
        <v>4466.4633612</v>
      </c>
      <c r="H382" s="5">
        <f t="shared" si="129"/>
        <v>7529.455602</v>
      </c>
      <c r="I382" s="5">
        <f t="shared" si="129"/>
        <v>27670.8801672</v>
      </c>
      <c r="J382" s="5">
        <f t="shared" si="129"/>
        <v>31281.77407815</v>
      </c>
      <c r="K382" s="5">
        <f t="shared" si="129"/>
        <v>30527.38851795</v>
      </c>
      <c r="L382" s="5">
        <f t="shared" si="129"/>
        <v>31064.0401881</v>
      </c>
      <c r="M382" s="5">
        <f t="shared" si="129"/>
        <v>35339.3857692</v>
      </c>
      <c r="N382" s="5">
        <f t="shared" si="129"/>
        <v>38643.061900049994</v>
      </c>
      <c r="O382" s="5">
        <f t="shared" si="129"/>
        <v>42677.7235911</v>
      </c>
      <c r="P382" s="5">
        <f t="shared" si="129"/>
        <v>41923.3380309</v>
      </c>
      <c r="Q382" s="5">
        <f t="shared" si="129"/>
        <v>36986.7568896</v>
      </c>
      <c r="R382" s="5">
        <f t="shared" si="118"/>
        <v>331628.4620064</v>
      </c>
      <c r="S382" s="15">
        <f t="shared" si="119"/>
        <v>0.08437955660278978</v>
      </c>
      <c r="T382" s="5">
        <f t="shared" si="120"/>
        <v>15514.11287415</v>
      </c>
      <c r="U382" s="5">
        <f t="shared" si="121"/>
        <v>89480.0427633</v>
      </c>
      <c r="V382" s="5">
        <f t="shared" si="122"/>
        <v>105046.48785735</v>
      </c>
      <c r="W382" s="5">
        <f t="shared" si="123"/>
        <v>121587.81851160001</v>
      </c>
      <c r="X382" s="1"/>
      <c r="Y382" s="1"/>
      <c r="Z382" s="1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2.75">
      <c r="A383" s="1"/>
      <c r="B383" s="5">
        <f t="shared" si="114"/>
        <v>8</v>
      </c>
      <c r="C383" s="1" t="str">
        <f t="shared" si="114"/>
        <v>Output 6</v>
      </c>
      <c r="D383" s="5"/>
      <c r="E383" s="5" t="str">
        <f t="shared" si="115"/>
        <v> m2</v>
      </c>
      <c r="F383" s="5">
        <f aca="true" t="shared" si="130" ref="F383:Q383">F171*(F243-$F289)</f>
        <v>9673.515123000001</v>
      </c>
      <c r="G383" s="5">
        <f t="shared" si="130"/>
        <v>11608.218147600002</v>
      </c>
      <c r="H383" s="5">
        <f t="shared" si="130"/>
        <v>13839.871676300003</v>
      </c>
      <c r="I383" s="5">
        <f t="shared" si="130"/>
        <v>15027.673692700002</v>
      </c>
      <c r="J383" s="5">
        <f t="shared" si="130"/>
        <v>18150.178733700002</v>
      </c>
      <c r="K383" s="5">
        <f t="shared" si="130"/>
        <v>18150.178733700002</v>
      </c>
      <c r="L383" s="5">
        <f t="shared" si="130"/>
        <v>19337.980750100003</v>
      </c>
      <c r="M383" s="5">
        <f t="shared" si="130"/>
        <v>20381.832262400007</v>
      </c>
      <c r="N383" s="5">
        <f t="shared" si="130"/>
        <v>21425.683774700003</v>
      </c>
      <c r="O383" s="5">
        <f t="shared" si="130"/>
        <v>23954.287807500004</v>
      </c>
      <c r="P383" s="5">
        <f t="shared" si="130"/>
        <v>23657.337303400003</v>
      </c>
      <c r="Q383" s="5">
        <f t="shared" si="130"/>
        <v>19050.0797419</v>
      </c>
      <c r="R383" s="5">
        <f t="shared" si="118"/>
        <v>214256.83774700004</v>
      </c>
      <c r="S383" s="15">
        <f t="shared" si="119"/>
        <v>0.054515516728654116</v>
      </c>
      <c r="T383" s="5">
        <f t="shared" si="120"/>
        <v>35121.604946900006</v>
      </c>
      <c r="U383" s="5">
        <f t="shared" si="121"/>
        <v>51328.0311601</v>
      </c>
      <c r="V383" s="5">
        <f t="shared" si="122"/>
        <v>61145.49678720001</v>
      </c>
      <c r="W383" s="5">
        <f t="shared" si="123"/>
        <v>66661.7048528</v>
      </c>
      <c r="X383" s="1"/>
      <c r="Y383" s="1"/>
      <c r="Z383" s="1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2.75">
      <c r="A384" s="1"/>
      <c r="B384" s="5">
        <f t="shared" si="114"/>
        <v>9</v>
      </c>
      <c r="C384" s="1" t="str">
        <f t="shared" si="114"/>
        <v>Output 7</v>
      </c>
      <c r="D384" s="5"/>
      <c r="E384" s="5" t="str">
        <f t="shared" si="115"/>
        <v> m2</v>
      </c>
      <c r="F384" s="5">
        <f aca="true" t="shared" si="131" ref="F384:Q384">F172*(F244-$F290)</f>
        <v>28116.2227357</v>
      </c>
      <c r="G384" s="5">
        <f t="shared" si="131"/>
        <v>38230.73519459999</v>
      </c>
      <c r="H384" s="5">
        <f t="shared" si="131"/>
        <v>41963.61837149999</v>
      </c>
      <c r="I384" s="5">
        <f t="shared" si="131"/>
        <v>47978.384725299984</v>
      </c>
      <c r="J384" s="5">
        <f t="shared" si="131"/>
        <v>53737.28815090001</v>
      </c>
      <c r="K384" s="5">
        <f t="shared" si="131"/>
        <v>51950.13083039998</v>
      </c>
      <c r="L384" s="5">
        <f t="shared" si="131"/>
        <v>52989.425222699996</v>
      </c>
      <c r="M384" s="5">
        <f t="shared" si="131"/>
        <v>57271.60279189999</v>
      </c>
      <c r="N384" s="5">
        <f t="shared" si="131"/>
        <v>61975.64328929998</v>
      </c>
      <c r="O384" s="5">
        <f t="shared" si="131"/>
        <v>69219.27257130001</v>
      </c>
      <c r="P384" s="5">
        <f t="shared" si="131"/>
        <v>70389.5669636</v>
      </c>
      <c r="Q384" s="5">
        <f t="shared" si="131"/>
        <v>57313.1713278</v>
      </c>
      <c r="R384" s="5">
        <f t="shared" si="118"/>
        <v>631135.062175</v>
      </c>
      <c r="S384" s="15">
        <f t="shared" si="119"/>
        <v>0.16058602564026278</v>
      </c>
      <c r="T384" s="5">
        <f t="shared" si="120"/>
        <v>108310.57630179999</v>
      </c>
      <c r="U384" s="5">
        <f t="shared" si="121"/>
        <v>153665.80370659998</v>
      </c>
      <c r="V384" s="5">
        <f t="shared" si="122"/>
        <v>172236.67130389996</v>
      </c>
      <c r="W384" s="5">
        <f t="shared" si="123"/>
        <v>196922.0108627</v>
      </c>
      <c r="X384" s="1"/>
      <c r="Y384" s="1"/>
      <c r="Z384" s="1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2.75">
      <c r="A385" s="1"/>
      <c r="B385" s="5">
        <f t="shared" si="114"/>
        <v>10</v>
      </c>
      <c r="C385" s="1" t="str">
        <f t="shared" si="114"/>
        <v>Output 8</v>
      </c>
      <c r="D385" s="5"/>
      <c r="E385" s="5" t="str">
        <f t="shared" si="115"/>
        <v> m2</v>
      </c>
      <c r="F385" s="5">
        <f aca="true" t="shared" si="132" ref="F385:Q385">F173*(F245-$F291)</f>
        <v>7791.1428338</v>
      </c>
      <c r="G385" s="5">
        <f t="shared" si="132"/>
        <v>9106.833306099998</v>
      </c>
      <c r="H385" s="5">
        <f t="shared" si="132"/>
        <v>11265.317426599999</v>
      </c>
      <c r="I385" s="5">
        <f t="shared" si="132"/>
        <v>12900.904723000001</v>
      </c>
      <c r="J385" s="5">
        <f t="shared" si="132"/>
        <v>14216.595195299999</v>
      </c>
      <c r="K385" s="5">
        <f t="shared" si="132"/>
        <v>13373.801547099998</v>
      </c>
      <c r="L385" s="5">
        <f t="shared" si="132"/>
        <v>14165.595195299999</v>
      </c>
      <c r="M385" s="5">
        <f t="shared" si="132"/>
        <v>16350.079315799998</v>
      </c>
      <c r="N385" s="5">
        <f t="shared" si="132"/>
        <v>16821.9761399</v>
      </c>
      <c r="O385" s="5">
        <f t="shared" si="132"/>
        <v>18980.4602604</v>
      </c>
      <c r="P385" s="5">
        <f t="shared" si="132"/>
        <v>18533.5634363</v>
      </c>
      <c r="Q385" s="5">
        <f t="shared" si="132"/>
        <v>14713.492019399999</v>
      </c>
      <c r="R385" s="5">
        <f t="shared" si="118"/>
        <v>168219.761399</v>
      </c>
      <c r="S385" s="15">
        <f t="shared" si="119"/>
        <v>0.04280184153313349</v>
      </c>
      <c r="T385" s="5">
        <f t="shared" si="120"/>
        <v>28163.293566499997</v>
      </c>
      <c r="U385" s="5">
        <f t="shared" si="121"/>
        <v>40491.3014654</v>
      </c>
      <c r="V385" s="5">
        <f t="shared" si="122"/>
        <v>47337.650651</v>
      </c>
      <c r="W385" s="5">
        <f t="shared" si="123"/>
        <v>52227.515716099995</v>
      </c>
      <c r="X385" s="1"/>
      <c r="Y385" s="1"/>
      <c r="Z385" s="1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2.75">
      <c r="A386" s="1"/>
      <c r="B386" s="5">
        <f t="shared" si="114"/>
        <v>11</v>
      </c>
      <c r="C386" s="1" t="str">
        <f t="shared" si="114"/>
        <v>Output 9</v>
      </c>
      <c r="D386" s="5"/>
      <c r="E386" s="5" t="str">
        <f t="shared" si="115"/>
        <v> m2</v>
      </c>
      <c r="F386" s="5">
        <f aca="true" t="shared" si="133" ref="F386:Q386">F174*(F246-$F292)</f>
        <v>3771.644313599999</v>
      </c>
      <c r="G386" s="5">
        <f t="shared" si="133"/>
        <v>5231.635660799999</v>
      </c>
      <c r="H386" s="5">
        <f t="shared" si="133"/>
        <v>5839.965388799998</v>
      </c>
      <c r="I386" s="5">
        <f t="shared" si="133"/>
        <v>6204.963225599999</v>
      </c>
      <c r="J386" s="5">
        <f t="shared" si="133"/>
        <v>7178.2907903999985</v>
      </c>
      <c r="K386" s="5">
        <f t="shared" si="133"/>
        <v>6569.961062399998</v>
      </c>
      <c r="L386" s="5">
        <f t="shared" si="133"/>
        <v>6691.627007999999</v>
      </c>
      <c r="M386" s="5">
        <f t="shared" si="133"/>
        <v>8151.618355199998</v>
      </c>
      <c r="N386" s="5">
        <f t="shared" si="133"/>
        <v>8759.948083199997</v>
      </c>
      <c r="O386" s="5">
        <f t="shared" si="133"/>
        <v>9368.277811199998</v>
      </c>
      <c r="P386" s="5">
        <f t="shared" si="133"/>
        <v>9489.943756799998</v>
      </c>
      <c r="Q386" s="5">
        <f t="shared" si="133"/>
        <v>7908.286463999998</v>
      </c>
      <c r="R386" s="5">
        <f t="shared" si="118"/>
        <v>85166.16191999998</v>
      </c>
      <c r="S386" s="15">
        <f t="shared" si="119"/>
        <v>0.021669680994486875</v>
      </c>
      <c r="T386" s="5">
        <f t="shared" si="120"/>
        <v>14843.245363199996</v>
      </c>
      <c r="U386" s="5">
        <f t="shared" si="121"/>
        <v>19953.215078399997</v>
      </c>
      <c r="V386" s="5">
        <f t="shared" si="122"/>
        <v>23603.193446399993</v>
      </c>
      <c r="W386" s="5">
        <f t="shared" si="123"/>
        <v>26766.50803199999</v>
      </c>
      <c r="X386" s="1"/>
      <c r="Y386" s="1"/>
      <c r="Z386" s="1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2.75">
      <c r="A387" s="1"/>
      <c r="B387" s="5">
        <f t="shared" si="114"/>
        <v>12</v>
      </c>
      <c r="C387" s="1" t="str">
        <f t="shared" si="114"/>
        <v>Output 10</v>
      </c>
      <c r="D387" s="5"/>
      <c r="E387" s="5" t="str">
        <f t="shared" si="115"/>
        <v> m2</v>
      </c>
      <c r="F387" s="5">
        <f aca="true" t="shared" si="134" ref="F387:Q387">F175*(F247-$F293)</f>
        <v>0</v>
      </c>
      <c r="G387" s="5">
        <f t="shared" si="134"/>
        <v>5224.916281000001</v>
      </c>
      <c r="H387" s="5">
        <f t="shared" si="134"/>
        <v>5224.916281000001</v>
      </c>
      <c r="I387" s="5">
        <f t="shared" si="134"/>
        <v>10448.832562</v>
      </c>
      <c r="J387" s="5">
        <f t="shared" si="134"/>
        <v>10448.832562</v>
      </c>
      <c r="K387" s="5">
        <f t="shared" si="134"/>
        <v>5224.916281000001</v>
      </c>
      <c r="L387" s="5">
        <f t="shared" si="134"/>
        <v>5224.916281000001</v>
      </c>
      <c r="M387" s="5">
        <f t="shared" si="134"/>
        <v>10448.832562</v>
      </c>
      <c r="N387" s="5">
        <f t="shared" si="134"/>
        <v>15673.748843</v>
      </c>
      <c r="O387" s="5">
        <f t="shared" si="134"/>
        <v>15673.748843</v>
      </c>
      <c r="P387" s="5">
        <f t="shared" si="134"/>
        <v>15673.748843</v>
      </c>
      <c r="Q387" s="5">
        <f t="shared" si="134"/>
        <v>5224.916281000001</v>
      </c>
      <c r="R387" s="5">
        <f t="shared" si="118"/>
        <v>104492.32561999997</v>
      </c>
      <c r="S387" s="15">
        <f t="shared" si="119"/>
        <v>0.026587030711615372</v>
      </c>
      <c r="T387" s="5">
        <f t="shared" si="120"/>
        <v>10449.832562000001</v>
      </c>
      <c r="U387" s="5">
        <f t="shared" si="121"/>
        <v>26122.581405</v>
      </c>
      <c r="V387" s="5">
        <f t="shared" si="122"/>
        <v>31347.497686000002</v>
      </c>
      <c r="W387" s="5">
        <f t="shared" si="123"/>
        <v>36572.413967</v>
      </c>
      <c r="X387" s="1"/>
      <c r="Y387" s="1"/>
      <c r="Z387" s="1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2.75">
      <c r="A388" s="1"/>
      <c r="B388" s="5">
        <f t="shared" si="114"/>
        <v>13</v>
      </c>
      <c r="C388" s="1" t="str">
        <f t="shared" si="114"/>
        <v>Output 13</v>
      </c>
      <c r="D388" s="5"/>
      <c r="E388" s="5" t="str">
        <f t="shared" si="115"/>
        <v> m2</v>
      </c>
      <c r="F388" s="5">
        <f aca="true" t="shared" si="135" ref="F388:Q388">F176*(F248-$F294)</f>
        <v>0</v>
      </c>
      <c r="G388" s="5">
        <f t="shared" si="135"/>
        <v>0</v>
      </c>
      <c r="H388" s="5">
        <f t="shared" si="135"/>
        <v>0</v>
      </c>
      <c r="I388" s="5">
        <f t="shared" si="135"/>
        <v>0</v>
      </c>
      <c r="J388" s="5">
        <f t="shared" si="135"/>
        <v>0</v>
      </c>
      <c r="K388" s="5">
        <f t="shared" si="135"/>
        <v>0</v>
      </c>
      <c r="L388" s="5">
        <f t="shared" si="135"/>
        <v>0</v>
      </c>
      <c r="M388" s="5">
        <f t="shared" si="135"/>
        <v>0</v>
      </c>
      <c r="N388" s="5">
        <f t="shared" si="135"/>
        <v>0</v>
      </c>
      <c r="O388" s="5">
        <f t="shared" si="135"/>
        <v>0</v>
      </c>
      <c r="P388" s="5">
        <f t="shared" si="135"/>
        <v>0</v>
      </c>
      <c r="Q388" s="5">
        <f t="shared" si="135"/>
        <v>0</v>
      </c>
      <c r="R388" s="5">
        <f t="shared" si="118"/>
        <v>0</v>
      </c>
      <c r="S388" s="15">
        <f t="shared" si="119"/>
        <v>0</v>
      </c>
      <c r="T388" s="5">
        <f t="shared" si="120"/>
        <v>0</v>
      </c>
      <c r="U388" s="5">
        <f t="shared" si="121"/>
        <v>0</v>
      </c>
      <c r="V388" s="5">
        <f t="shared" si="122"/>
        <v>0</v>
      </c>
      <c r="W388" s="5">
        <f t="shared" si="123"/>
        <v>0</v>
      </c>
      <c r="X388" s="1"/>
      <c r="Y388" s="1"/>
      <c r="Z388" s="1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2.75">
      <c r="A389" s="1"/>
      <c r="B389" s="5">
        <f t="shared" si="114"/>
        <v>14</v>
      </c>
      <c r="C389" s="1" t="str">
        <f t="shared" si="114"/>
        <v>Output 14</v>
      </c>
      <c r="D389" s="5"/>
      <c r="E389" s="5" t="str">
        <f t="shared" si="115"/>
        <v> m2</v>
      </c>
      <c r="F389" s="5">
        <f aca="true" t="shared" si="136" ref="F389:Q389">F177*(F249-$F295)</f>
        <v>0</v>
      </c>
      <c r="G389" s="5">
        <f t="shared" si="136"/>
        <v>0</v>
      </c>
      <c r="H389" s="5">
        <f t="shared" si="136"/>
        <v>0</v>
      </c>
      <c r="I389" s="5">
        <f t="shared" si="136"/>
        <v>0</v>
      </c>
      <c r="J389" s="5">
        <f t="shared" si="136"/>
        <v>0</v>
      </c>
      <c r="K389" s="5">
        <f t="shared" si="136"/>
        <v>0</v>
      </c>
      <c r="L389" s="5">
        <f t="shared" si="136"/>
        <v>0</v>
      </c>
      <c r="M389" s="5">
        <f t="shared" si="136"/>
        <v>0</v>
      </c>
      <c r="N389" s="5">
        <f t="shared" si="136"/>
        <v>0</v>
      </c>
      <c r="O389" s="5">
        <f t="shared" si="136"/>
        <v>0</v>
      </c>
      <c r="P389" s="5">
        <f t="shared" si="136"/>
        <v>0</v>
      </c>
      <c r="Q389" s="5">
        <f t="shared" si="136"/>
        <v>0</v>
      </c>
      <c r="R389" s="5">
        <f t="shared" si="118"/>
        <v>0</v>
      </c>
      <c r="S389" s="15">
        <f t="shared" si="119"/>
        <v>0</v>
      </c>
      <c r="T389" s="5">
        <f t="shared" si="120"/>
        <v>0</v>
      </c>
      <c r="U389" s="5">
        <f t="shared" si="121"/>
        <v>0</v>
      </c>
      <c r="V389" s="5">
        <f t="shared" si="122"/>
        <v>0</v>
      </c>
      <c r="W389" s="5">
        <f t="shared" si="123"/>
        <v>0</v>
      </c>
      <c r="X389" s="1"/>
      <c r="Y389" s="1"/>
      <c r="Z389" s="1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2.75">
      <c r="A390" s="1"/>
      <c r="B390" s="5">
        <f t="shared" si="114"/>
        <v>15</v>
      </c>
      <c r="C390" s="1" t="str">
        <f t="shared" si="114"/>
        <v>Output 15</v>
      </c>
      <c r="D390" s="5"/>
      <c r="E390" s="5" t="str">
        <f t="shared" si="115"/>
        <v> m2</v>
      </c>
      <c r="F390" s="5">
        <f aca="true" t="shared" si="137" ref="F390:Q390">F178*(F250-$F296)</f>
        <v>0</v>
      </c>
      <c r="G390" s="5">
        <f t="shared" si="137"/>
        <v>0</v>
      </c>
      <c r="H390" s="5">
        <f t="shared" si="137"/>
        <v>0</v>
      </c>
      <c r="I390" s="5">
        <f t="shared" si="137"/>
        <v>0</v>
      </c>
      <c r="J390" s="5">
        <f t="shared" si="137"/>
        <v>0</v>
      </c>
      <c r="K390" s="5">
        <f t="shared" si="137"/>
        <v>0</v>
      </c>
      <c r="L390" s="5">
        <f t="shared" si="137"/>
        <v>0</v>
      </c>
      <c r="M390" s="5">
        <f t="shared" si="137"/>
        <v>0</v>
      </c>
      <c r="N390" s="5">
        <f t="shared" si="137"/>
        <v>0</v>
      </c>
      <c r="O390" s="5">
        <f t="shared" si="137"/>
        <v>0</v>
      </c>
      <c r="P390" s="5">
        <f t="shared" si="137"/>
        <v>0</v>
      </c>
      <c r="Q390" s="5">
        <f t="shared" si="137"/>
        <v>0</v>
      </c>
      <c r="R390" s="5">
        <f t="shared" si="118"/>
        <v>0</v>
      </c>
      <c r="S390" s="15">
        <f t="shared" si="119"/>
        <v>0</v>
      </c>
      <c r="T390" s="5">
        <f t="shared" si="120"/>
        <v>0</v>
      </c>
      <c r="U390" s="5">
        <f t="shared" si="121"/>
        <v>0</v>
      </c>
      <c r="V390" s="5">
        <f t="shared" si="122"/>
        <v>0</v>
      </c>
      <c r="W390" s="5">
        <f t="shared" si="123"/>
        <v>0</v>
      </c>
      <c r="X390" s="1"/>
      <c r="Y390" s="1"/>
      <c r="Z390" s="1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2.75">
      <c r="A391" s="1"/>
      <c r="B391" s="5">
        <f t="shared" si="114"/>
        <v>16</v>
      </c>
      <c r="C391" s="1" t="str">
        <f t="shared" si="114"/>
        <v>Output 16</v>
      </c>
      <c r="D391" s="5"/>
      <c r="E391" s="5" t="str">
        <f t="shared" si="115"/>
        <v> kom</v>
      </c>
      <c r="F391" s="5">
        <f aca="true" t="shared" si="138" ref="F391:Q391">F179*(F251-$F297)</f>
        <v>0</v>
      </c>
      <c r="G391" s="5">
        <f t="shared" si="138"/>
        <v>0</v>
      </c>
      <c r="H391" s="5">
        <f t="shared" si="138"/>
        <v>0</v>
      </c>
      <c r="I391" s="5">
        <f t="shared" si="138"/>
        <v>0</v>
      </c>
      <c r="J391" s="5">
        <f t="shared" si="138"/>
        <v>0</v>
      </c>
      <c r="K391" s="5">
        <f t="shared" si="138"/>
        <v>0</v>
      </c>
      <c r="L391" s="5">
        <f t="shared" si="138"/>
        <v>0</v>
      </c>
      <c r="M391" s="5">
        <f t="shared" si="138"/>
        <v>0</v>
      </c>
      <c r="N391" s="5">
        <f t="shared" si="138"/>
        <v>0</v>
      </c>
      <c r="O391" s="5">
        <f t="shared" si="138"/>
        <v>0</v>
      </c>
      <c r="P391" s="5">
        <f t="shared" si="138"/>
        <v>0</v>
      </c>
      <c r="Q391" s="5">
        <f t="shared" si="138"/>
        <v>0</v>
      </c>
      <c r="R391" s="5">
        <f t="shared" si="118"/>
        <v>0</v>
      </c>
      <c r="S391" s="15">
        <f t="shared" si="119"/>
        <v>0</v>
      </c>
      <c r="T391" s="5">
        <f t="shared" si="120"/>
        <v>0</v>
      </c>
      <c r="U391" s="5">
        <f t="shared" si="121"/>
        <v>0</v>
      </c>
      <c r="V391" s="5">
        <f t="shared" si="122"/>
        <v>0</v>
      </c>
      <c r="W391" s="5">
        <f t="shared" si="123"/>
        <v>0</v>
      </c>
      <c r="X391" s="1"/>
      <c r="Y391" s="1"/>
      <c r="Z391" s="1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2.75">
      <c r="A392" s="1"/>
      <c r="B392" s="5">
        <f t="shared" si="114"/>
        <v>17</v>
      </c>
      <c r="C392" s="1" t="str">
        <f t="shared" si="114"/>
        <v>Output 17</v>
      </c>
      <c r="D392" s="5"/>
      <c r="E392" s="5" t="str">
        <f t="shared" si="115"/>
        <v> kg</v>
      </c>
      <c r="F392" s="5">
        <f aca="true" t="shared" si="139" ref="F392:Q392">F180*(F252-$F298)</f>
        <v>0</v>
      </c>
      <c r="G392" s="5">
        <f t="shared" si="139"/>
        <v>0</v>
      </c>
      <c r="H392" s="5">
        <f t="shared" si="139"/>
        <v>0</v>
      </c>
      <c r="I392" s="5">
        <f t="shared" si="139"/>
        <v>0</v>
      </c>
      <c r="J392" s="5">
        <f t="shared" si="139"/>
        <v>0</v>
      </c>
      <c r="K392" s="5">
        <f t="shared" si="139"/>
        <v>0</v>
      </c>
      <c r="L392" s="5">
        <f t="shared" si="139"/>
        <v>0</v>
      </c>
      <c r="M392" s="5">
        <f t="shared" si="139"/>
        <v>0</v>
      </c>
      <c r="N392" s="5">
        <f t="shared" si="139"/>
        <v>0</v>
      </c>
      <c r="O392" s="5">
        <f t="shared" si="139"/>
        <v>0</v>
      </c>
      <c r="P392" s="5">
        <f t="shared" si="139"/>
        <v>0</v>
      </c>
      <c r="Q392" s="5">
        <f t="shared" si="139"/>
        <v>0</v>
      </c>
      <c r="R392" s="5">
        <f t="shared" si="118"/>
        <v>0</v>
      </c>
      <c r="S392" s="15">
        <f t="shared" si="119"/>
        <v>0</v>
      </c>
      <c r="T392" s="5">
        <f t="shared" si="120"/>
        <v>0</v>
      </c>
      <c r="U392" s="5">
        <f t="shared" si="121"/>
        <v>0</v>
      </c>
      <c r="V392" s="5">
        <f t="shared" si="122"/>
        <v>0</v>
      </c>
      <c r="W392" s="5">
        <f t="shared" si="123"/>
        <v>0</v>
      </c>
      <c r="X392" s="1"/>
      <c r="Y392" s="1"/>
      <c r="Z392" s="1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2.75">
      <c r="A393" s="1"/>
      <c r="B393" s="5">
        <f t="shared" si="114"/>
        <v>18</v>
      </c>
      <c r="C393" s="1" t="str">
        <f t="shared" si="114"/>
        <v>Output 18</v>
      </c>
      <c r="D393" s="5"/>
      <c r="E393" s="5" t="str">
        <f t="shared" si="115"/>
        <v> m2</v>
      </c>
      <c r="F393" s="5">
        <f aca="true" t="shared" si="140" ref="F393:Q393">F181*(F253-$F299)</f>
        <v>0</v>
      </c>
      <c r="G393" s="5">
        <f t="shared" si="140"/>
        <v>0</v>
      </c>
      <c r="H393" s="5">
        <f t="shared" si="140"/>
        <v>0</v>
      </c>
      <c r="I393" s="5">
        <f t="shared" si="140"/>
        <v>0</v>
      </c>
      <c r="J393" s="5">
        <f t="shared" si="140"/>
        <v>0</v>
      </c>
      <c r="K393" s="5">
        <f t="shared" si="140"/>
        <v>0</v>
      </c>
      <c r="L393" s="5">
        <f t="shared" si="140"/>
        <v>0</v>
      </c>
      <c r="M393" s="5">
        <f t="shared" si="140"/>
        <v>0</v>
      </c>
      <c r="N393" s="5">
        <f t="shared" si="140"/>
        <v>0</v>
      </c>
      <c r="O393" s="5">
        <f t="shared" si="140"/>
        <v>0</v>
      </c>
      <c r="P393" s="5">
        <f t="shared" si="140"/>
        <v>0</v>
      </c>
      <c r="Q393" s="5">
        <f t="shared" si="140"/>
        <v>0</v>
      </c>
      <c r="R393" s="5">
        <f t="shared" si="118"/>
        <v>0</v>
      </c>
      <c r="S393" s="15">
        <f t="shared" si="119"/>
        <v>0</v>
      </c>
      <c r="T393" s="5">
        <f t="shared" si="120"/>
        <v>0</v>
      </c>
      <c r="U393" s="5">
        <f t="shared" si="121"/>
        <v>0</v>
      </c>
      <c r="V393" s="5">
        <f t="shared" si="122"/>
        <v>0</v>
      </c>
      <c r="W393" s="5">
        <f t="shared" si="123"/>
        <v>0</v>
      </c>
      <c r="X393" s="1"/>
      <c r="Y393" s="1"/>
      <c r="Z393" s="1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2.75">
      <c r="A394" s="1"/>
      <c r="B394" s="5">
        <f aca="true" t="shared" si="141" ref="B394:C413">B182</f>
        <v>19</v>
      </c>
      <c r="C394" s="1" t="str">
        <f t="shared" si="141"/>
        <v>Output 19</v>
      </c>
      <c r="D394" s="5"/>
      <c r="E394" s="5" t="str">
        <f t="shared" si="115"/>
        <v> kom</v>
      </c>
      <c r="F394" s="5">
        <f aca="true" t="shared" si="142" ref="F394:Q394">F182*(F254-$F300)</f>
        <v>0</v>
      </c>
      <c r="G394" s="5">
        <f t="shared" si="142"/>
        <v>0</v>
      </c>
      <c r="H394" s="5">
        <f t="shared" si="142"/>
        <v>0</v>
      </c>
      <c r="I394" s="5">
        <f t="shared" si="142"/>
        <v>0</v>
      </c>
      <c r="J394" s="5">
        <f t="shared" si="142"/>
        <v>0</v>
      </c>
      <c r="K394" s="5">
        <f t="shared" si="142"/>
        <v>0</v>
      </c>
      <c r="L394" s="5">
        <f t="shared" si="142"/>
        <v>0</v>
      </c>
      <c r="M394" s="5">
        <f t="shared" si="142"/>
        <v>0</v>
      </c>
      <c r="N394" s="5">
        <f t="shared" si="142"/>
        <v>0</v>
      </c>
      <c r="O394" s="5">
        <f t="shared" si="142"/>
        <v>0</v>
      </c>
      <c r="P394" s="5">
        <f t="shared" si="142"/>
        <v>0</v>
      </c>
      <c r="Q394" s="5">
        <f t="shared" si="142"/>
        <v>0</v>
      </c>
      <c r="R394" s="5">
        <f t="shared" si="118"/>
        <v>0</v>
      </c>
      <c r="S394" s="15">
        <f t="shared" si="119"/>
        <v>0</v>
      </c>
      <c r="T394" s="5">
        <f t="shared" si="120"/>
        <v>0</v>
      </c>
      <c r="U394" s="5">
        <f t="shared" si="121"/>
        <v>0</v>
      </c>
      <c r="V394" s="5">
        <f t="shared" si="122"/>
        <v>0</v>
      </c>
      <c r="W394" s="5">
        <f t="shared" si="123"/>
        <v>0</v>
      </c>
      <c r="X394" s="1"/>
      <c r="Y394" s="1"/>
      <c r="Z394" s="1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2.75">
      <c r="A395" s="1"/>
      <c r="B395" s="5">
        <f t="shared" si="141"/>
        <v>20</v>
      </c>
      <c r="C395" s="1" t="str">
        <f t="shared" si="141"/>
        <v>Output 20</v>
      </c>
      <c r="D395" s="5"/>
      <c r="E395" s="5" t="str">
        <f t="shared" si="115"/>
        <v> kom</v>
      </c>
      <c r="F395" s="5">
        <f aca="true" t="shared" si="143" ref="F395:Q395">F183*(F255-$F301)</f>
        <v>0</v>
      </c>
      <c r="G395" s="5">
        <f t="shared" si="143"/>
        <v>0</v>
      </c>
      <c r="H395" s="5">
        <f t="shared" si="143"/>
        <v>0</v>
      </c>
      <c r="I395" s="5">
        <f t="shared" si="143"/>
        <v>0</v>
      </c>
      <c r="J395" s="5">
        <f t="shared" si="143"/>
        <v>0</v>
      </c>
      <c r="K395" s="5">
        <f t="shared" si="143"/>
        <v>0</v>
      </c>
      <c r="L395" s="5">
        <f t="shared" si="143"/>
        <v>0</v>
      </c>
      <c r="M395" s="5">
        <f t="shared" si="143"/>
        <v>0</v>
      </c>
      <c r="N395" s="5">
        <f t="shared" si="143"/>
        <v>0</v>
      </c>
      <c r="O395" s="5">
        <f t="shared" si="143"/>
        <v>0</v>
      </c>
      <c r="P395" s="5">
        <f t="shared" si="143"/>
        <v>0</v>
      </c>
      <c r="Q395" s="5">
        <f t="shared" si="143"/>
        <v>0</v>
      </c>
      <c r="R395" s="5">
        <f t="shared" si="118"/>
        <v>0</v>
      </c>
      <c r="S395" s="15">
        <f t="shared" si="119"/>
        <v>0</v>
      </c>
      <c r="T395" s="5">
        <f t="shared" si="120"/>
        <v>0</v>
      </c>
      <c r="U395" s="5">
        <f t="shared" si="121"/>
        <v>0</v>
      </c>
      <c r="V395" s="5">
        <f t="shared" si="122"/>
        <v>0</v>
      </c>
      <c r="W395" s="5">
        <f t="shared" si="123"/>
        <v>0</v>
      </c>
      <c r="X395" s="1"/>
      <c r="Y395" s="1"/>
      <c r="Z395" s="1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2.75">
      <c r="A396" s="1"/>
      <c r="B396" s="5">
        <f t="shared" si="141"/>
        <v>21</v>
      </c>
      <c r="C396" s="1" t="str">
        <f t="shared" si="141"/>
        <v>Output</v>
      </c>
      <c r="D396" s="5"/>
      <c r="E396" s="5" t="str">
        <f t="shared" si="115"/>
        <v> kom</v>
      </c>
      <c r="F396" s="5">
        <f aca="true" t="shared" si="144" ref="F396:Q396">F184*(F256-$F302)</f>
        <v>0</v>
      </c>
      <c r="G396" s="5">
        <f t="shared" si="144"/>
        <v>0</v>
      </c>
      <c r="H396" s="5">
        <f t="shared" si="144"/>
        <v>0</v>
      </c>
      <c r="I396" s="5">
        <f t="shared" si="144"/>
        <v>0</v>
      </c>
      <c r="J396" s="5">
        <f t="shared" si="144"/>
        <v>0</v>
      </c>
      <c r="K396" s="5">
        <f t="shared" si="144"/>
        <v>0</v>
      </c>
      <c r="L396" s="5">
        <f t="shared" si="144"/>
        <v>0</v>
      </c>
      <c r="M396" s="5">
        <f t="shared" si="144"/>
        <v>0</v>
      </c>
      <c r="N396" s="5">
        <f t="shared" si="144"/>
        <v>0</v>
      </c>
      <c r="O396" s="5">
        <f t="shared" si="144"/>
        <v>0</v>
      </c>
      <c r="P396" s="5">
        <f t="shared" si="144"/>
        <v>0</v>
      </c>
      <c r="Q396" s="5">
        <f t="shared" si="144"/>
        <v>0</v>
      </c>
      <c r="R396" s="5">
        <f t="shared" si="118"/>
        <v>0</v>
      </c>
      <c r="S396" s="15">
        <f t="shared" si="119"/>
        <v>0</v>
      </c>
      <c r="T396" s="5">
        <f t="shared" si="120"/>
        <v>0</v>
      </c>
      <c r="U396" s="5">
        <f t="shared" si="121"/>
        <v>0</v>
      </c>
      <c r="V396" s="5">
        <f t="shared" si="122"/>
        <v>0</v>
      </c>
      <c r="W396" s="5">
        <f t="shared" si="123"/>
        <v>0</v>
      </c>
      <c r="X396" s="1"/>
      <c r="Y396" s="1"/>
      <c r="Z396" s="1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2.75">
      <c r="A397" s="1"/>
      <c r="B397" s="5">
        <f t="shared" si="141"/>
        <v>22</v>
      </c>
      <c r="C397" s="1" t="str">
        <f t="shared" si="141"/>
        <v>Output</v>
      </c>
      <c r="D397" s="5"/>
      <c r="E397" s="5" t="str">
        <f t="shared" si="115"/>
        <v> kom</v>
      </c>
      <c r="F397" s="5">
        <f aca="true" t="shared" si="145" ref="F397:Q397">F185*(F257-$F303)</f>
        <v>0</v>
      </c>
      <c r="G397" s="5">
        <f t="shared" si="145"/>
        <v>0</v>
      </c>
      <c r="H397" s="5">
        <f t="shared" si="145"/>
        <v>0</v>
      </c>
      <c r="I397" s="5">
        <f t="shared" si="145"/>
        <v>0</v>
      </c>
      <c r="J397" s="5">
        <f t="shared" si="145"/>
        <v>0</v>
      </c>
      <c r="K397" s="5">
        <f t="shared" si="145"/>
        <v>0</v>
      </c>
      <c r="L397" s="5">
        <f t="shared" si="145"/>
        <v>0</v>
      </c>
      <c r="M397" s="5">
        <f t="shared" si="145"/>
        <v>0</v>
      </c>
      <c r="N397" s="5">
        <f t="shared" si="145"/>
        <v>0</v>
      </c>
      <c r="O397" s="5">
        <f t="shared" si="145"/>
        <v>0</v>
      </c>
      <c r="P397" s="5">
        <f t="shared" si="145"/>
        <v>0</v>
      </c>
      <c r="Q397" s="5">
        <f t="shared" si="145"/>
        <v>0</v>
      </c>
      <c r="R397" s="5">
        <f t="shared" si="118"/>
        <v>0</v>
      </c>
      <c r="S397" s="15">
        <f t="shared" si="119"/>
        <v>0</v>
      </c>
      <c r="T397" s="5">
        <f t="shared" si="120"/>
        <v>0</v>
      </c>
      <c r="U397" s="5">
        <f t="shared" si="121"/>
        <v>0</v>
      </c>
      <c r="V397" s="5">
        <f t="shared" si="122"/>
        <v>0</v>
      </c>
      <c r="W397" s="5">
        <f t="shared" si="123"/>
        <v>0</v>
      </c>
      <c r="X397" s="1"/>
      <c r="Y397" s="1"/>
      <c r="Z397" s="1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2.75">
      <c r="A398" s="1"/>
      <c r="B398" s="5">
        <f t="shared" si="141"/>
        <v>23</v>
      </c>
      <c r="C398" s="1" t="str">
        <f t="shared" si="141"/>
        <v>Output</v>
      </c>
      <c r="D398" s="5"/>
      <c r="E398" s="5" t="str">
        <f t="shared" si="115"/>
        <v> kom</v>
      </c>
      <c r="F398" s="5">
        <f aca="true" t="shared" si="146" ref="F398:Q398">F186*(F258-$F304)</f>
        <v>0</v>
      </c>
      <c r="G398" s="5">
        <f t="shared" si="146"/>
        <v>0</v>
      </c>
      <c r="H398" s="5">
        <f t="shared" si="146"/>
        <v>0</v>
      </c>
      <c r="I398" s="5">
        <f t="shared" si="146"/>
        <v>0</v>
      </c>
      <c r="J398" s="5">
        <f t="shared" si="146"/>
        <v>0</v>
      </c>
      <c r="K398" s="5">
        <f t="shared" si="146"/>
        <v>0</v>
      </c>
      <c r="L398" s="5">
        <f t="shared" si="146"/>
        <v>0</v>
      </c>
      <c r="M398" s="5">
        <f t="shared" si="146"/>
        <v>0</v>
      </c>
      <c r="N398" s="5">
        <f t="shared" si="146"/>
        <v>0</v>
      </c>
      <c r="O398" s="5">
        <f t="shared" si="146"/>
        <v>0</v>
      </c>
      <c r="P398" s="5">
        <f t="shared" si="146"/>
        <v>0</v>
      </c>
      <c r="Q398" s="5">
        <f t="shared" si="146"/>
        <v>0</v>
      </c>
      <c r="R398" s="5">
        <f t="shared" si="118"/>
        <v>0</v>
      </c>
      <c r="S398" s="15">
        <f t="shared" si="119"/>
        <v>0</v>
      </c>
      <c r="T398" s="5">
        <f t="shared" si="120"/>
        <v>0</v>
      </c>
      <c r="U398" s="5">
        <f t="shared" si="121"/>
        <v>0</v>
      </c>
      <c r="V398" s="5">
        <f t="shared" si="122"/>
        <v>0</v>
      </c>
      <c r="W398" s="5">
        <f t="shared" si="123"/>
        <v>0</v>
      </c>
      <c r="X398" s="1"/>
      <c r="Y398" s="1"/>
      <c r="Z398" s="1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2.75">
      <c r="A399" s="1"/>
      <c r="B399" s="5">
        <f t="shared" si="141"/>
        <v>24</v>
      </c>
      <c r="C399" s="1" t="str">
        <f t="shared" si="141"/>
        <v>Output</v>
      </c>
      <c r="D399" s="5"/>
      <c r="E399" s="5" t="str">
        <f t="shared" si="115"/>
        <v> kom</v>
      </c>
      <c r="F399" s="5">
        <f aca="true" t="shared" si="147" ref="F399:Q399">F187*(F259-$F305)</f>
        <v>0</v>
      </c>
      <c r="G399" s="5">
        <f t="shared" si="147"/>
        <v>0</v>
      </c>
      <c r="H399" s="5">
        <f t="shared" si="147"/>
        <v>0</v>
      </c>
      <c r="I399" s="5">
        <f t="shared" si="147"/>
        <v>0</v>
      </c>
      <c r="J399" s="5">
        <f t="shared" si="147"/>
        <v>0</v>
      </c>
      <c r="K399" s="5">
        <f t="shared" si="147"/>
        <v>0</v>
      </c>
      <c r="L399" s="5">
        <f t="shared" si="147"/>
        <v>0</v>
      </c>
      <c r="M399" s="5">
        <f t="shared" si="147"/>
        <v>0</v>
      </c>
      <c r="N399" s="5">
        <f t="shared" si="147"/>
        <v>0</v>
      </c>
      <c r="O399" s="5">
        <f t="shared" si="147"/>
        <v>0</v>
      </c>
      <c r="P399" s="5">
        <f t="shared" si="147"/>
        <v>0</v>
      </c>
      <c r="Q399" s="5">
        <f t="shared" si="147"/>
        <v>0</v>
      </c>
      <c r="R399" s="5">
        <f t="shared" si="118"/>
        <v>0</v>
      </c>
      <c r="S399" s="15">
        <f t="shared" si="119"/>
        <v>0</v>
      </c>
      <c r="T399" s="5">
        <f t="shared" si="120"/>
        <v>0</v>
      </c>
      <c r="U399" s="5">
        <f t="shared" si="121"/>
        <v>0</v>
      </c>
      <c r="V399" s="5">
        <f t="shared" si="122"/>
        <v>0</v>
      </c>
      <c r="W399" s="5">
        <f t="shared" si="123"/>
        <v>0</v>
      </c>
      <c r="X399" s="1"/>
      <c r="Y399" s="1"/>
      <c r="Z399" s="1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2.75">
      <c r="A400" s="1"/>
      <c r="B400" s="5">
        <f t="shared" si="141"/>
        <v>25</v>
      </c>
      <c r="C400" s="1" t="str">
        <f t="shared" si="141"/>
        <v>Output</v>
      </c>
      <c r="D400" s="5"/>
      <c r="E400" s="5" t="str">
        <f t="shared" si="115"/>
        <v> kom</v>
      </c>
      <c r="F400" s="5">
        <f aca="true" t="shared" si="148" ref="F400:Q400">F188*(F260-$F306)</f>
        <v>0</v>
      </c>
      <c r="G400" s="5">
        <f t="shared" si="148"/>
        <v>0</v>
      </c>
      <c r="H400" s="5">
        <f t="shared" si="148"/>
        <v>0</v>
      </c>
      <c r="I400" s="5">
        <f t="shared" si="148"/>
        <v>0</v>
      </c>
      <c r="J400" s="5">
        <f t="shared" si="148"/>
        <v>0</v>
      </c>
      <c r="K400" s="5">
        <f t="shared" si="148"/>
        <v>0</v>
      </c>
      <c r="L400" s="5">
        <f t="shared" si="148"/>
        <v>0</v>
      </c>
      <c r="M400" s="5">
        <f t="shared" si="148"/>
        <v>0</v>
      </c>
      <c r="N400" s="5">
        <f t="shared" si="148"/>
        <v>0</v>
      </c>
      <c r="O400" s="5">
        <f t="shared" si="148"/>
        <v>0</v>
      </c>
      <c r="P400" s="5">
        <f t="shared" si="148"/>
        <v>0</v>
      </c>
      <c r="Q400" s="5">
        <f t="shared" si="148"/>
        <v>0</v>
      </c>
      <c r="R400" s="5">
        <f t="shared" si="118"/>
        <v>0</v>
      </c>
      <c r="S400" s="15">
        <f t="shared" si="119"/>
        <v>0</v>
      </c>
      <c r="T400" s="5">
        <f t="shared" si="120"/>
        <v>0</v>
      </c>
      <c r="U400" s="5">
        <f t="shared" si="121"/>
        <v>0</v>
      </c>
      <c r="V400" s="5">
        <f t="shared" si="122"/>
        <v>0</v>
      </c>
      <c r="W400" s="5">
        <f t="shared" si="123"/>
        <v>0</v>
      </c>
      <c r="X400" s="1"/>
      <c r="Y400" s="1"/>
      <c r="Z400" s="1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2.75">
      <c r="A401" s="1"/>
      <c r="B401" s="5">
        <f t="shared" si="141"/>
        <v>26</v>
      </c>
      <c r="C401" s="1" t="str">
        <f t="shared" si="141"/>
        <v>Output</v>
      </c>
      <c r="D401" s="5"/>
      <c r="E401" s="5" t="str">
        <f t="shared" si="115"/>
        <v> kom</v>
      </c>
      <c r="F401" s="5">
        <f aca="true" t="shared" si="149" ref="F401:Q401">F189*(F261-$F307)</f>
        <v>0</v>
      </c>
      <c r="G401" s="5">
        <f t="shared" si="149"/>
        <v>0</v>
      </c>
      <c r="H401" s="5">
        <f t="shared" si="149"/>
        <v>0</v>
      </c>
      <c r="I401" s="5">
        <f t="shared" si="149"/>
        <v>0</v>
      </c>
      <c r="J401" s="5">
        <f t="shared" si="149"/>
        <v>0</v>
      </c>
      <c r="K401" s="5">
        <f t="shared" si="149"/>
        <v>0</v>
      </c>
      <c r="L401" s="5">
        <f t="shared" si="149"/>
        <v>0</v>
      </c>
      <c r="M401" s="5">
        <f t="shared" si="149"/>
        <v>0</v>
      </c>
      <c r="N401" s="5">
        <f t="shared" si="149"/>
        <v>0</v>
      </c>
      <c r="O401" s="5">
        <f t="shared" si="149"/>
        <v>0</v>
      </c>
      <c r="P401" s="5">
        <f t="shared" si="149"/>
        <v>0</v>
      </c>
      <c r="Q401" s="5">
        <f t="shared" si="149"/>
        <v>0</v>
      </c>
      <c r="R401" s="5">
        <f t="shared" si="118"/>
        <v>0</v>
      </c>
      <c r="S401" s="15">
        <f t="shared" si="119"/>
        <v>0</v>
      </c>
      <c r="T401" s="5">
        <f t="shared" si="120"/>
        <v>0</v>
      </c>
      <c r="U401" s="5">
        <f t="shared" si="121"/>
        <v>0</v>
      </c>
      <c r="V401" s="5">
        <f t="shared" si="122"/>
        <v>0</v>
      </c>
      <c r="W401" s="5">
        <f t="shared" si="123"/>
        <v>0</v>
      </c>
      <c r="X401" s="1"/>
      <c r="Y401" s="1"/>
      <c r="Z401" s="1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2.75">
      <c r="A402" s="1"/>
      <c r="B402" s="5">
        <f t="shared" si="141"/>
        <v>27</v>
      </c>
      <c r="C402" s="1" t="str">
        <f t="shared" si="141"/>
        <v>Output</v>
      </c>
      <c r="D402" s="5"/>
      <c r="E402" s="5" t="str">
        <f t="shared" si="115"/>
        <v> kom</v>
      </c>
      <c r="F402" s="5">
        <f aca="true" t="shared" si="150" ref="F402:Q402">F190*(F262-$F308)</f>
        <v>0</v>
      </c>
      <c r="G402" s="5">
        <f t="shared" si="150"/>
        <v>0</v>
      </c>
      <c r="H402" s="5">
        <f t="shared" si="150"/>
        <v>0</v>
      </c>
      <c r="I402" s="5">
        <f t="shared" si="150"/>
        <v>0</v>
      </c>
      <c r="J402" s="5">
        <f t="shared" si="150"/>
        <v>0</v>
      </c>
      <c r="K402" s="5">
        <f t="shared" si="150"/>
        <v>0</v>
      </c>
      <c r="L402" s="5">
        <f t="shared" si="150"/>
        <v>0</v>
      </c>
      <c r="M402" s="5">
        <f t="shared" si="150"/>
        <v>0</v>
      </c>
      <c r="N402" s="5">
        <f t="shared" si="150"/>
        <v>0</v>
      </c>
      <c r="O402" s="5">
        <f t="shared" si="150"/>
        <v>0</v>
      </c>
      <c r="P402" s="5">
        <f t="shared" si="150"/>
        <v>0</v>
      </c>
      <c r="Q402" s="5">
        <f t="shared" si="150"/>
        <v>0</v>
      </c>
      <c r="R402" s="5">
        <f t="shared" si="118"/>
        <v>0</v>
      </c>
      <c r="S402" s="15">
        <f t="shared" si="119"/>
        <v>0</v>
      </c>
      <c r="T402" s="5">
        <f t="shared" si="120"/>
        <v>0</v>
      </c>
      <c r="U402" s="5">
        <f t="shared" si="121"/>
        <v>0</v>
      </c>
      <c r="V402" s="5">
        <f t="shared" si="122"/>
        <v>0</v>
      </c>
      <c r="W402" s="5">
        <f t="shared" si="123"/>
        <v>0</v>
      </c>
      <c r="X402" s="1"/>
      <c r="Y402" s="1"/>
      <c r="Z402" s="1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2.75">
      <c r="A403" s="1"/>
      <c r="B403" s="5">
        <f t="shared" si="141"/>
        <v>28</v>
      </c>
      <c r="C403" s="1" t="str">
        <f t="shared" si="141"/>
        <v>Output</v>
      </c>
      <c r="D403" s="5"/>
      <c r="E403" s="5" t="str">
        <f t="shared" si="115"/>
        <v> kom</v>
      </c>
      <c r="F403" s="5">
        <f aca="true" t="shared" si="151" ref="F403:Q403">F191*(F263-$F309)</f>
        <v>0</v>
      </c>
      <c r="G403" s="5">
        <f t="shared" si="151"/>
        <v>0</v>
      </c>
      <c r="H403" s="5">
        <f t="shared" si="151"/>
        <v>0</v>
      </c>
      <c r="I403" s="5">
        <f t="shared" si="151"/>
        <v>0</v>
      </c>
      <c r="J403" s="5">
        <f t="shared" si="151"/>
        <v>0</v>
      </c>
      <c r="K403" s="5">
        <f t="shared" si="151"/>
        <v>0</v>
      </c>
      <c r="L403" s="5">
        <f t="shared" si="151"/>
        <v>0</v>
      </c>
      <c r="M403" s="5">
        <f t="shared" si="151"/>
        <v>0</v>
      </c>
      <c r="N403" s="5">
        <f t="shared" si="151"/>
        <v>0</v>
      </c>
      <c r="O403" s="5">
        <f t="shared" si="151"/>
        <v>0</v>
      </c>
      <c r="P403" s="5">
        <f t="shared" si="151"/>
        <v>0</v>
      </c>
      <c r="Q403" s="5">
        <f t="shared" si="151"/>
        <v>0</v>
      </c>
      <c r="R403" s="5">
        <f t="shared" si="118"/>
        <v>0</v>
      </c>
      <c r="S403" s="15">
        <f t="shared" si="119"/>
        <v>0</v>
      </c>
      <c r="T403" s="5">
        <f t="shared" si="120"/>
        <v>0</v>
      </c>
      <c r="U403" s="5">
        <f t="shared" si="121"/>
        <v>0</v>
      </c>
      <c r="V403" s="5">
        <f t="shared" si="122"/>
        <v>0</v>
      </c>
      <c r="W403" s="5">
        <f t="shared" si="123"/>
        <v>0</v>
      </c>
      <c r="X403" s="1"/>
      <c r="Y403" s="1"/>
      <c r="Z403" s="1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2.75">
      <c r="A404" s="1"/>
      <c r="B404" s="5">
        <f t="shared" si="141"/>
        <v>29</v>
      </c>
      <c r="C404" s="1" t="str">
        <f t="shared" si="141"/>
        <v>Output</v>
      </c>
      <c r="D404" s="5"/>
      <c r="E404" s="5" t="str">
        <f t="shared" si="115"/>
        <v> kom</v>
      </c>
      <c r="F404" s="5">
        <f aca="true" t="shared" si="152" ref="F404:Q404">F192*(F264-$F310)</f>
        <v>0</v>
      </c>
      <c r="G404" s="5">
        <f t="shared" si="152"/>
        <v>0</v>
      </c>
      <c r="H404" s="5">
        <f t="shared" si="152"/>
        <v>0</v>
      </c>
      <c r="I404" s="5">
        <f t="shared" si="152"/>
        <v>0</v>
      </c>
      <c r="J404" s="5">
        <f t="shared" si="152"/>
        <v>0</v>
      </c>
      <c r="K404" s="5">
        <f t="shared" si="152"/>
        <v>0</v>
      </c>
      <c r="L404" s="5">
        <f t="shared" si="152"/>
        <v>0</v>
      </c>
      <c r="M404" s="5">
        <f t="shared" si="152"/>
        <v>0</v>
      </c>
      <c r="N404" s="5">
        <f t="shared" si="152"/>
        <v>0</v>
      </c>
      <c r="O404" s="5">
        <f t="shared" si="152"/>
        <v>0</v>
      </c>
      <c r="P404" s="5">
        <f t="shared" si="152"/>
        <v>0</v>
      </c>
      <c r="Q404" s="5">
        <f t="shared" si="152"/>
        <v>0</v>
      </c>
      <c r="R404" s="5">
        <f t="shared" si="118"/>
        <v>0</v>
      </c>
      <c r="S404" s="15">
        <f t="shared" si="119"/>
        <v>0</v>
      </c>
      <c r="T404" s="5">
        <f t="shared" si="120"/>
        <v>0</v>
      </c>
      <c r="U404" s="5">
        <f t="shared" si="121"/>
        <v>0</v>
      </c>
      <c r="V404" s="5">
        <f t="shared" si="122"/>
        <v>0</v>
      </c>
      <c r="W404" s="5">
        <f t="shared" si="123"/>
        <v>0</v>
      </c>
      <c r="X404" s="1"/>
      <c r="Y404" s="1"/>
      <c r="Z404" s="1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2.75">
      <c r="A405" s="1"/>
      <c r="B405" s="5">
        <f t="shared" si="141"/>
        <v>30</v>
      </c>
      <c r="C405" s="1" t="str">
        <f t="shared" si="141"/>
        <v>Output</v>
      </c>
      <c r="D405" s="5"/>
      <c r="E405" s="5" t="str">
        <f t="shared" si="115"/>
        <v> kom</v>
      </c>
      <c r="F405" s="5">
        <f aca="true" t="shared" si="153" ref="F405:Q405">F193*(F265-$F311)</f>
        <v>0</v>
      </c>
      <c r="G405" s="5">
        <f t="shared" si="153"/>
        <v>0</v>
      </c>
      <c r="H405" s="5">
        <f t="shared" si="153"/>
        <v>0</v>
      </c>
      <c r="I405" s="5">
        <f t="shared" si="153"/>
        <v>0</v>
      </c>
      <c r="J405" s="5">
        <f t="shared" si="153"/>
        <v>0</v>
      </c>
      <c r="K405" s="5">
        <f t="shared" si="153"/>
        <v>0</v>
      </c>
      <c r="L405" s="5">
        <f t="shared" si="153"/>
        <v>0</v>
      </c>
      <c r="M405" s="5">
        <f t="shared" si="153"/>
        <v>0</v>
      </c>
      <c r="N405" s="5">
        <f t="shared" si="153"/>
        <v>0</v>
      </c>
      <c r="O405" s="5">
        <f t="shared" si="153"/>
        <v>0</v>
      </c>
      <c r="P405" s="5">
        <f t="shared" si="153"/>
        <v>0</v>
      </c>
      <c r="Q405" s="5">
        <f t="shared" si="153"/>
        <v>0</v>
      </c>
      <c r="R405" s="5">
        <f t="shared" si="118"/>
        <v>0</v>
      </c>
      <c r="S405" s="15">
        <f t="shared" si="119"/>
        <v>0</v>
      </c>
      <c r="T405" s="5">
        <f t="shared" si="120"/>
        <v>0</v>
      </c>
      <c r="U405" s="5">
        <f t="shared" si="121"/>
        <v>0</v>
      </c>
      <c r="V405" s="5">
        <f t="shared" si="122"/>
        <v>0</v>
      </c>
      <c r="W405" s="5">
        <f t="shared" si="123"/>
        <v>0</v>
      </c>
      <c r="X405" s="1"/>
      <c r="Y405" s="1"/>
      <c r="Z405" s="1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2.75">
      <c r="A406" s="1"/>
      <c r="B406" s="5">
        <f t="shared" si="141"/>
        <v>31</v>
      </c>
      <c r="C406" s="1" t="str">
        <f t="shared" si="141"/>
        <v>Output</v>
      </c>
      <c r="D406" s="5"/>
      <c r="E406" s="5" t="str">
        <f t="shared" si="115"/>
        <v> kom</v>
      </c>
      <c r="F406" s="5">
        <f aca="true" t="shared" si="154" ref="F406:Q406">F194*(F266-$F312)</f>
        <v>0</v>
      </c>
      <c r="G406" s="5">
        <f t="shared" si="154"/>
        <v>0</v>
      </c>
      <c r="H406" s="5">
        <f t="shared" si="154"/>
        <v>0</v>
      </c>
      <c r="I406" s="5">
        <f t="shared" si="154"/>
        <v>0</v>
      </c>
      <c r="J406" s="5">
        <f t="shared" si="154"/>
        <v>0</v>
      </c>
      <c r="K406" s="5">
        <f t="shared" si="154"/>
        <v>0</v>
      </c>
      <c r="L406" s="5">
        <f t="shared" si="154"/>
        <v>0</v>
      </c>
      <c r="M406" s="5">
        <f t="shared" si="154"/>
        <v>0</v>
      </c>
      <c r="N406" s="5">
        <f t="shared" si="154"/>
        <v>0</v>
      </c>
      <c r="O406" s="5">
        <f t="shared" si="154"/>
        <v>0</v>
      </c>
      <c r="P406" s="5">
        <f t="shared" si="154"/>
        <v>0</v>
      </c>
      <c r="Q406" s="5">
        <f t="shared" si="154"/>
        <v>0</v>
      </c>
      <c r="R406" s="5">
        <f t="shared" si="118"/>
        <v>0</v>
      </c>
      <c r="S406" s="15">
        <f t="shared" si="119"/>
        <v>0</v>
      </c>
      <c r="T406" s="5">
        <f t="shared" si="120"/>
        <v>0</v>
      </c>
      <c r="U406" s="5">
        <f t="shared" si="121"/>
        <v>0</v>
      </c>
      <c r="V406" s="5">
        <f t="shared" si="122"/>
        <v>0</v>
      </c>
      <c r="W406" s="5">
        <f t="shared" si="123"/>
        <v>0</v>
      </c>
      <c r="X406" s="1"/>
      <c r="Y406" s="1"/>
      <c r="Z406" s="1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2.75">
      <c r="A407" s="1"/>
      <c r="B407" s="5">
        <f t="shared" si="141"/>
        <v>32</v>
      </c>
      <c r="C407" s="1" t="str">
        <f t="shared" si="141"/>
        <v>Output</v>
      </c>
      <c r="D407" s="5"/>
      <c r="E407" s="5" t="str">
        <f t="shared" si="115"/>
        <v> kom</v>
      </c>
      <c r="F407" s="5">
        <f aca="true" t="shared" si="155" ref="F407:Q407">F195*(F267-$F313)</f>
        <v>0</v>
      </c>
      <c r="G407" s="5">
        <f t="shared" si="155"/>
        <v>0</v>
      </c>
      <c r="H407" s="5">
        <f t="shared" si="155"/>
        <v>0</v>
      </c>
      <c r="I407" s="5">
        <f t="shared" si="155"/>
        <v>0</v>
      </c>
      <c r="J407" s="5">
        <f t="shared" si="155"/>
        <v>0</v>
      </c>
      <c r="K407" s="5">
        <f t="shared" si="155"/>
        <v>0</v>
      </c>
      <c r="L407" s="5">
        <f t="shared" si="155"/>
        <v>0</v>
      </c>
      <c r="M407" s="5">
        <f t="shared" si="155"/>
        <v>0</v>
      </c>
      <c r="N407" s="5">
        <f t="shared" si="155"/>
        <v>0</v>
      </c>
      <c r="O407" s="5">
        <f t="shared" si="155"/>
        <v>0</v>
      </c>
      <c r="P407" s="5">
        <f t="shared" si="155"/>
        <v>0</v>
      </c>
      <c r="Q407" s="5">
        <f t="shared" si="155"/>
        <v>0</v>
      </c>
      <c r="R407" s="5">
        <f t="shared" si="118"/>
        <v>0</v>
      </c>
      <c r="S407" s="15">
        <f t="shared" si="119"/>
        <v>0</v>
      </c>
      <c r="T407" s="5">
        <f t="shared" si="120"/>
        <v>0</v>
      </c>
      <c r="U407" s="5">
        <f t="shared" si="121"/>
        <v>0</v>
      </c>
      <c r="V407" s="5">
        <f t="shared" si="122"/>
        <v>0</v>
      </c>
      <c r="W407" s="5">
        <f t="shared" si="123"/>
        <v>0</v>
      </c>
      <c r="X407" s="1"/>
      <c r="Y407" s="1"/>
      <c r="Z407" s="1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2.75">
      <c r="A408" s="1"/>
      <c r="B408" s="5">
        <f t="shared" si="141"/>
        <v>33</v>
      </c>
      <c r="C408" s="1" t="str">
        <f t="shared" si="141"/>
        <v>Output</v>
      </c>
      <c r="D408" s="5"/>
      <c r="E408" s="5" t="str">
        <f t="shared" si="115"/>
        <v> kom</v>
      </c>
      <c r="F408" s="5">
        <f aca="true" t="shared" si="156" ref="F408:Q408">F196*(F268-$F314)</f>
        <v>0</v>
      </c>
      <c r="G408" s="5">
        <f t="shared" si="156"/>
        <v>0</v>
      </c>
      <c r="H408" s="5">
        <f t="shared" si="156"/>
        <v>0</v>
      </c>
      <c r="I408" s="5">
        <f t="shared" si="156"/>
        <v>0</v>
      </c>
      <c r="J408" s="5">
        <f t="shared" si="156"/>
        <v>0</v>
      </c>
      <c r="K408" s="5">
        <f t="shared" si="156"/>
        <v>0</v>
      </c>
      <c r="L408" s="5">
        <f t="shared" si="156"/>
        <v>0</v>
      </c>
      <c r="M408" s="5">
        <f t="shared" si="156"/>
        <v>0</v>
      </c>
      <c r="N408" s="5">
        <f t="shared" si="156"/>
        <v>0</v>
      </c>
      <c r="O408" s="5">
        <f t="shared" si="156"/>
        <v>0</v>
      </c>
      <c r="P408" s="5">
        <f t="shared" si="156"/>
        <v>0</v>
      </c>
      <c r="Q408" s="5">
        <f t="shared" si="156"/>
        <v>0</v>
      </c>
      <c r="R408" s="5">
        <f t="shared" si="118"/>
        <v>0</v>
      </c>
      <c r="S408" s="15">
        <f t="shared" si="119"/>
        <v>0</v>
      </c>
      <c r="T408" s="5">
        <f t="shared" si="120"/>
        <v>0</v>
      </c>
      <c r="U408" s="5">
        <f t="shared" si="121"/>
        <v>0</v>
      </c>
      <c r="V408" s="5">
        <f t="shared" si="122"/>
        <v>0</v>
      </c>
      <c r="W408" s="5">
        <f t="shared" si="123"/>
        <v>0</v>
      </c>
      <c r="X408" s="1"/>
      <c r="Y408" s="1"/>
      <c r="Z408" s="1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2.75">
      <c r="A409" s="1"/>
      <c r="B409" s="5">
        <f t="shared" si="141"/>
        <v>34</v>
      </c>
      <c r="C409" s="1" t="str">
        <f t="shared" si="141"/>
        <v>Output</v>
      </c>
      <c r="D409" s="5"/>
      <c r="E409" s="5" t="str">
        <f t="shared" si="115"/>
        <v> kom</v>
      </c>
      <c r="F409" s="5">
        <f aca="true" t="shared" si="157" ref="F409:Q409">F197*(F269-$F315)</f>
        <v>0</v>
      </c>
      <c r="G409" s="5">
        <f t="shared" si="157"/>
        <v>0</v>
      </c>
      <c r="H409" s="5">
        <f t="shared" si="157"/>
        <v>0</v>
      </c>
      <c r="I409" s="5">
        <f t="shared" si="157"/>
        <v>0</v>
      </c>
      <c r="J409" s="5">
        <f t="shared" si="157"/>
        <v>0</v>
      </c>
      <c r="K409" s="5">
        <f t="shared" si="157"/>
        <v>0</v>
      </c>
      <c r="L409" s="5">
        <f t="shared" si="157"/>
        <v>0</v>
      </c>
      <c r="M409" s="5">
        <f t="shared" si="157"/>
        <v>0</v>
      </c>
      <c r="N409" s="5">
        <f t="shared" si="157"/>
        <v>0</v>
      </c>
      <c r="O409" s="5">
        <f t="shared" si="157"/>
        <v>0</v>
      </c>
      <c r="P409" s="5">
        <f t="shared" si="157"/>
        <v>0</v>
      </c>
      <c r="Q409" s="5">
        <f t="shared" si="157"/>
        <v>0</v>
      </c>
      <c r="R409" s="5">
        <f t="shared" si="118"/>
        <v>0</v>
      </c>
      <c r="S409" s="15">
        <f t="shared" si="119"/>
        <v>0</v>
      </c>
      <c r="T409" s="5">
        <f t="shared" si="120"/>
        <v>0</v>
      </c>
      <c r="U409" s="5">
        <f t="shared" si="121"/>
        <v>0</v>
      </c>
      <c r="V409" s="5">
        <f t="shared" si="122"/>
        <v>0</v>
      </c>
      <c r="W409" s="5">
        <f t="shared" si="123"/>
        <v>0</v>
      </c>
      <c r="X409" s="1"/>
      <c r="Y409" s="1"/>
      <c r="Z409" s="1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2.75">
      <c r="A410" s="1"/>
      <c r="B410" s="5">
        <f t="shared" si="141"/>
        <v>35</v>
      </c>
      <c r="C410" s="1" t="str">
        <f t="shared" si="141"/>
        <v>Output</v>
      </c>
      <c r="D410" s="5"/>
      <c r="E410" s="5" t="str">
        <f t="shared" si="115"/>
        <v> kom</v>
      </c>
      <c r="F410" s="5">
        <f aca="true" t="shared" si="158" ref="F410:Q410">F198*(F270-$F316)</f>
        <v>0</v>
      </c>
      <c r="G410" s="5">
        <f t="shared" si="158"/>
        <v>0</v>
      </c>
      <c r="H410" s="5">
        <f t="shared" si="158"/>
        <v>0</v>
      </c>
      <c r="I410" s="5">
        <f t="shared" si="158"/>
        <v>0</v>
      </c>
      <c r="J410" s="5">
        <f t="shared" si="158"/>
        <v>0</v>
      </c>
      <c r="K410" s="5">
        <f t="shared" si="158"/>
        <v>0</v>
      </c>
      <c r="L410" s="5">
        <f t="shared" si="158"/>
        <v>0</v>
      </c>
      <c r="M410" s="5">
        <f t="shared" si="158"/>
        <v>0</v>
      </c>
      <c r="N410" s="5">
        <f t="shared" si="158"/>
        <v>0</v>
      </c>
      <c r="O410" s="5">
        <f t="shared" si="158"/>
        <v>0</v>
      </c>
      <c r="P410" s="5">
        <f t="shared" si="158"/>
        <v>0</v>
      </c>
      <c r="Q410" s="5">
        <f t="shared" si="158"/>
        <v>0</v>
      </c>
      <c r="R410" s="5">
        <f t="shared" si="118"/>
        <v>0</v>
      </c>
      <c r="S410" s="15">
        <f t="shared" si="119"/>
        <v>0</v>
      </c>
      <c r="T410" s="5">
        <f t="shared" si="120"/>
        <v>0</v>
      </c>
      <c r="U410" s="5">
        <f t="shared" si="121"/>
        <v>0</v>
      </c>
      <c r="V410" s="5">
        <f t="shared" si="122"/>
        <v>0</v>
      </c>
      <c r="W410" s="5">
        <f t="shared" si="123"/>
        <v>0</v>
      </c>
      <c r="X410" s="1"/>
      <c r="Y410" s="1"/>
      <c r="Z410" s="1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2.75">
      <c r="A411" s="1"/>
      <c r="B411" s="5">
        <f t="shared" si="141"/>
        <v>36</v>
      </c>
      <c r="C411" s="1" t="str">
        <f t="shared" si="141"/>
        <v>Output</v>
      </c>
      <c r="D411" s="5"/>
      <c r="E411" s="5" t="str">
        <f t="shared" si="115"/>
        <v> kom</v>
      </c>
      <c r="F411" s="5">
        <f aca="true" t="shared" si="159" ref="F411:Q411">F199*(F271-$F317)</f>
        <v>0</v>
      </c>
      <c r="G411" s="5">
        <f t="shared" si="159"/>
        <v>0</v>
      </c>
      <c r="H411" s="5">
        <f t="shared" si="159"/>
        <v>0</v>
      </c>
      <c r="I411" s="5">
        <f t="shared" si="159"/>
        <v>0</v>
      </c>
      <c r="J411" s="5">
        <f t="shared" si="159"/>
        <v>0</v>
      </c>
      <c r="K411" s="5">
        <f t="shared" si="159"/>
        <v>0</v>
      </c>
      <c r="L411" s="5">
        <f t="shared" si="159"/>
        <v>0</v>
      </c>
      <c r="M411" s="5">
        <f t="shared" si="159"/>
        <v>0</v>
      </c>
      <c r="N411" s="5">
        <f t="shared" si="159"/>
        <v>0</v>
      </c>
      <c r="O411" s="5">
        <f t="shared" si="159"/>
        <v>0</v>
      </c>
      <c r="P411" s="5">
        <f t="shared" si="159"/>
        <v>0</v>
      </c>
      <c r="Q411" s="5">
        <f t="shared" si="159"/>
        <v>0</v>
      </c>
      <c r="R411" s="5">
        <f t="shared" si="118"/>
        <v>0</v>
      </c>
      <c r="S411" s="15">
        <f t="shared" si="119"/>
        <v>0</v>
      </c>
      <c r="T411" s="5">
        <f t="shared" si="120"/>
        <v>0</v>
      </c>
      <c r="U411" s="5">
        <f t="shared" si="121"/>
        <v>0</v>
      </c>
      <c r="V411" s="5">
        <f t="shared" si="122"/>
        <v>0</v>
      </c>
      <c r="W411" s="5">
        <f t="shared" si="123"/>
        <v>0</v>
      </c>
      <c r="X411" s="1"/>
      <c r="Y411" s="1"/>
      <c r="Z411" s="1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2.75">
      <c r="A412" s="1"/>
      <c r="B412" s="5">
        <f t="shared" si="141"/>
        <v>37</v>
      </c>
      <c r="C412" s="1" t="str">
        <f t="shared" si="141"/>
        <v>Output</v>
      </c>
      <c r="D412" s="5"/>
      <c r="E412" s="5" t="str">
        <f t="shared" si="115"/>
        <v> kom</v>
      </c>
      <c r="F412" s="5">
        <f aca="true" t="shared" si="160" ref="F412:Q412">F200*(F272-$F318)</f>
        <v>0</v>
      </c>
      <c r="G412" s="5">
        <f t="shared" si="160"/>
        <v>0</v>
      </c>
      <c r="H412" s="5">
        <f t="shared" si="160"/>
        <v>0</v>
      </c>
      <c r="I412" s="5">
        <f t="shared" si="160"/>
        <v>0</v>
      </c>
      <c r="J412" s="5">
        <f t="shared" si="160"/>
        <v>0</v>
      </c>
      <c r="K412" s="5">
        <f t="shared" si="160"/>
        <v>0</v>
      </c>
      <c r="L412" s="5">
        <f t="shared" si="160"/>
        <v>0</v>
      </c>
      <c r="M412" s="5">
        <f t="shared" si="160"/>
        <v>0</v>
      </c>
      <c r="N412" s="5">
        <f t="shared" si="160"/>
        <v>0</v>
      </c>
      <c r="O412" s="5">
        <f t="shared" si="160"/>
        <v>0</v>
      </c>
      <c r="P412" s="5">
        <f t="shared" si="160"/>
        <v>0</v>
      </c>
      <c r="Q412" s="5">
        <f t="shared" si="160"/>
        <v>0</v>
      </c>
      <c r="R412" s="5">
        <f t="shared" si="118"/>
        <v>0</v>
      </c>
      <c r="S412" s="15">
        <f t="shared" si="119"/>
        <v>0</v>
      </c>
      <c r="T412" s="5">
        <f t="shared" si="120"/>
        <v>0</v>
      </c>
      <c r="U412" s="5">
        <f t="shared" si="121"/>
        <v>0</v>
      </c>
      <c r="V412" s="5">
        <f t="shared" si="122"/>
        <v>0</v>
      </c>
      <c r="W412" s="5">
        <f t="shared" si="123"/>
        <v>0</v>
      </c>
      <c r="X412" s="1"/>
      <c r="Y412" s="1"/>
      <c r="Z412" s="1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2.75">
      <c r="A413" s="1"/>
      <c r="B413" s="5">
        <f t="shared" si="141"/>
        <v>38</v>
      </c>
      <c r="C413" s="1" t="str">
        <f t="shared" si="141"/>
        <v>Output</v>
      </c>
      <c r="D413" s="5"/>
      <c r="E413" s="5" t="str">
        <f t="shared" si="115"/>
        <v> kom</v>
      </c>
      <c r="F413" s="5">
        <f aca="true" t="shared" si="161" ref="F413:Q413">F201*(F273-$F319)</f>
        <v>0</v>
      </c>
      <c r="G413" s="5">
        <f t="shared" si="161"/>
        <v>0</v>
      </c>
      <c r="H413" s="5">
        <f t="shared" si="161"/>
        <v>0</v>
      </c>
      <c r="I413" s="5">
        <f t="shared" si="161"/>
        <v>0</v>
      </c>
      <c r="J413" s="5">
        <f t="shared" si="161"/>
        <v>0</v>
      </c>
      <c r="K413" s="5">
        <f t="shared" si="161"/>
        <v>0</v>
      </c>
      <c r="L413" s="5">
        <f t="shared" si="161"/>
        <v>0</v>
      </c>
      <c r="M413" s="5">
        <f t="shared" si="161"/>
        <v>0</v>
      </c>
      <c r="N413" s="5">
        <f t="shared" si="161"/>
        <v>0</v>
      </c>
      <c r="O413" s="5">
        <f t="shared" si="161"/>
        <v>0</v>
      </c>
      <c r="P413" s="5">
        <f t="shared" si="161"/>
        <v>0</v>
      </c>
      <c r="Q413" s="5">
        <f t="shared" si="161"/>
        <v>0</v>
      </c>
      <c r="R413" s="5">
        <f t="shared" si="118"/>
        <v>0</v>
      </c>
      <c r="S413" s="15">
        <f t="shared" si="119"/>
        <v>0</v>
      </c>
      <c r="T413" s="5">
        <f t="shared" si="120"/>
        <v>0</v>
      </c>
      <c r="U413" s="5">
        <f t="shared" si="121"/>
        <v>0</v>
      </c>
      <c r="V413" s="5">
        <f t="shared" si="122"/>
        <v>0</v>
      </c>
      <c r="W413" s="5">
        <f t="shared" si="123"/>
        <v>0</v>
      </c>
      <c r="X413" s="1"/>
      <c r="Y413" s="1"/>
      <c r="Z413" s="1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2.75">
      <c r="A414" s="1"/>
      <c r="B414" s="5">
        <f>B202</f>
        <v>39</v>
      </c>
      <c r="C414" s="1" t="str">
        <f>C202</f>
        <v>Output</v>
      </c>
      <c r="D414" s="5"/>
      <c r="E414" s="5" t="str">
        <f t="shared" si="115"/>
        <v> kom</v>
      </c>
      <c r="F414" s="5">
        <f aca="true" t="shared" si="162" ref="F414:Q414">F202*(F274-$F320)</f>
        <v>0</v>
      </c>
      <c r="G414" s="5">
        <f t="shared" si="162"/>
        <v>0</v>
      </c>
      <c r="H414" s="5">
        <f t="shared" si="162"/>
        <v>0</v>
      </c>
      <c r="I414" s="5">
        <f t="shared" si="162"/>
        <v>0</v>
      </c>
      <c r="J414" s="5">
        <f t="shared" si="162"/>
        <v>0</v>
      </c>
      <c r="K414" s="5">
        <f t="shared" si="162"/>
        <v>0</v>
      </c>
      <c r="L414" s="5">
        <f t="shared" si="162"/>
        <v>0</v>
      </c>
      <c r="M414" s="5">
        <f t="shared" si="162"/>
        <v>0</v>
      </c>
      <c r="N414" s="5">
        <f t="shared" si="162"/>
        <v>0</v>
      </c>
      <c r="O414" s="5">
        <f t="shared" si="162"/>
        <v>0</v>
      </c>
      <c r="P414" s="5">
        <f t="shared" si="162"/>
        <v>0</v>
      </c>
      <c r="Q414" s="5">
        <f t="shared" si="162"/>
        <v>0</v>
      </c>
      <c r="R414" s="5">
        <f t="shared" si="118"/>
        <v>0</v>
      </c>
      <c r="S414" s="15">
        <f t="shared" si="119"/>
        <v>0</v>
      </c>
      <c r="T414" s="5">
        <f t="shared" si="120"/>
        <v>0</v>
      </c>
      <c r="U414" s="5">
        <f t="shared" si="121"/>
        <v>0</v>
      </c>
      <c r="V414" s="5">
        <f t="shared" si="122"/>
        <v>0</v>
      </c>
      <c r="W414" s="5">
        <f t="shared" si="123"/>
        <v>0</v>
      </c>
      <c r="X414" s="1"/>
      <c r="Y414" s="1"/>
      <c r="Z414" s="1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2.75">
      <c r="A415" s="1"/>
      <c r="B415" s="5">
        <f>B203</f>
        <v>40</v>
      </c>
      <c r="C415" s="5" t="str">
        <f>C203</f>
        <v>Output</v>
      </c>
      <c r="D415" s="5"/>
      <c r="E415" s="5" t="str">
        <f t="shared" si="115"/>
        <v> kom</v>
      </c>
      <c r="F415" s="5">
        <f aca="true" t="shared" si="163" ref="F415:Q415">F203*(F275-$F321)</f>
        <v>0</v>
      </c>
      <c r="G415" s="5">
        <f t="shared" si="163"/>
        <v>0</v>
      </c>
      <c r="H415" s="5">
        <f t="shared" si="163"/>
        <v>0</v>
      </c>
      <c r="I415" s="5">
        <f t="shared" si="163"/>
        <v>0</v>
      </c>
      <c r="J415" s="5">
        <f t="shared" si="163"/>
        <v>0</v>
      </c>
      <c r="K415" s="5">
        <f t="shared" si="163"/>
        <v>0</v>
      </c>
      <c r="L415" s="5">
        <f t="shared" si="163"/>
        <v>0</v>
      </c>
      <c r="M415" s="5">
        <f t="shared" si="163"/>
        <v>0</v>
      </c>
      <c r="N415" s="5">
        <f t="shared" si="163"/>
        <v>0</v>
      </c>
      <c r="O415" s="5">
        <f t="shared" si="163"/>
        <v>0</v>
      </c>
      <c r="P415" s="5">
        <f t="shared" si="163"/>
        <v>0</v>
      </c>
      <c r="Q415" s="5">
        <f t="shared" si="163"/>
        <v>0</v>
      </c>
      <c r="R415" s="5">
        <f t="shared" si="118"/>
        <v>0</v>
      </c>
      <c r="S415" s="15">
        <f t="shared" si="119"/>
        <v>0</v>
      </c>
      <c r="T415" s="5">
        <f t="shared" si="120"/>
        <v>0</v>
      </c>
      <c r="U415" s="5">
        <f t="shared" si="121"/>
        <v>0</v>
      </c>
      <c r="V415" s="5">
        <f t="shared" si="122"/>
        <v>0</v>
      </c>
      <c r="W415" s="5">
        <f t="shared" si="123"/>
        <v>0</v>
      </c>
      <c r="X415" s="1"/>
      <c r="Y415" s="1"/>
      <c r="Z415" s="1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2.75">
      <c r="A416" s="1"/>
      <c r="B416" s="16"/>
      <c r="C416" s="16" t="s">
        <v>251</v>
      </c>
      <c r="D416" s="16"/>
      <c r="E416" s="16"/>
      <c r="F416" s="16">
        <f aca="true" t="shared" si="164" ref="F416:R416">SUM(F376:F415)</f>
        <v>184557.1035115</v>
      </c>
      <c r="G416" s="16">
        <f t="shared" si="164"/>
        <v>257352.51811530002</v>
      </c>
      <c r="H416" s="16">
        <f t="shared" si="164"/>
        <v>297145.85137010005</v>
      </c>
      <c r="I416" s="16">
        <f t="shared" si="164"/>
        <v>322413.7461093</v>
      </c>
      <c r="J416" s="16">
        <f t="shared" si="164"/>
        <v>312831.09203450003</v>
      </c>
      <c r="K416" s="16">
        <f t="shared" si="164"/>
        <v>300710.09746190003</v>
      </c>
      <c r="L416" s="16">
        <f t="shared" si="164"/>
        <v>295053.9654896</v>
      </c>
      <c r="M416" s="16">
        <f t="shared" si="164"/>
        <v>339196.3442886</v>
      </c>
      <c r="N416" s="16">
        <f t="shared" si="164"/>
        <v>399438.97338569997</v>
      </c>
      <c r="O416" s="16">
        <f t="shared" si="164"/>
        <v>438405.6340055</v>
      </c>
      <c r="P416" s="16">
        <f t="shared" si="164"/>
        <v>439506.40485069994</v>
      </c>
      <c r="Q416" s="16">
        <f t="shared" si="164"/>
        <v>343587.42374730005</v>
      </c>
      <c r="R416" s="16">
        <f t="shared" si="164"/>
        <v>3930199.1543700006</v>
      </c>
      <c r="S416" s="15">
        <f t="shared" si="119"/>
        <v>1</v>
      </c>
      <c r="T416" s="5">
        <f>SUM(T376:T415)</f>
        <v>739055.4729969001</v>
      </c>
      <c r="U416" s="5">
        <f>SUM(U376:U415)</f>
        <v>935954.9356057</v>
      </c>
      <c r="V416" s="5">
        <f>SUM(V376:V415)</f>
        <v>1033689.2831638999</v>
      </c>
      <c r="W416" s="5">
        <f>SUM(W376:W415)</f>
        <v>1221499.4626035</v>
      </c>
      <c r="X416" s="1"/>
      <c r="Y416" s="1"/>
      <c r="Z416" s="1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2.75">
      <c r="A417" s="1"/>
      <c r="B417" s="1"/>
      <c r="C417" s="1"/>
      <c r="D417" s="1"/>
      <c r="E417" s="1"/>
      <c r="F417" s="15">
        <f aca="true" t="shared" si="165" ref="F417:R417">F416/$R416</f>
        <v>0.04695871538883478</v>
      </c>
      <c r="G417" s="15">
        <f t="shared" si="165"/>
        <v>0.06548078303593062</v>
      </c>
      <c r="H417" s="15">
        <f t="shared" si="165"/>
        <v>0.07560580003680034</v>
      </c>
      <c r="I417" s="15">
        <f t="shared" si="165"/>
        <v>0.08203496399178835</v>
      </c>
      <c r="J417" s="15">
        <f t="shared" si="165"/>
        <v>0.07959675317894824</v>
      </c>
      <c r="K417" s="15">
        <f t="shared" si="165"/>
        <v>0.07651268692771956</v>
      </c>
      <c r="L417" s="15">
        <f t="shared" si="165"/>
        <v>0.07507354052568267</v>
      </c>
      <c r="M417" s="15">
        <f t="shared" si="165"/>
        <v>0.08630512881553255</v>
      </c>
      <c r="N417" s="15">
        <f t="shared" si="165"/>
        <v>0.10163326531215665</v>
      </c>
      <c r="O417" s="15">
        <f t="shared" si="165"/>
        <v>0.11154794370102987</v>
      </c>
      <c r="P417" s="15">
        <f t="shared" si="165"/>
        <v>0.11182802387049812</v>
      </c>
      <c r="Q417" s="15">
        <f t="shared" si="165"/>
        <v>0.08742239521507814</v>
      </c>
      <c r="R417" s="15">
        <f t="shared" si="165"/>
        <v>1</v>
      </c>
      <c r="S417" s="15"/>
      <c r="T417" s="15">
        <f>T416/$R416</f>
        <v>0.18804529846156576</v>
      </c>
      <c r="U417" s="15">
        <f>U416/$R416</f>
        <v>0.23814440409845614</v>
      </c>
      <c r="V417" s="15">
        <f>V416/$R416</f>
        <v>0.26301193465337186</v>
      </c>
      <c r="W417" s="15">
        <f>W416/$R416</f>
        <v>0.31079836278660616</v>
      </c>
      <c r="X417" s="1"/>
      <c r="Y417" s="1"/>
      <c r="Z417" s="1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5"/>
      <c r="T418" s="1"/>
      <c r="U418" s="1"/>
      <c r="V418" s="1"/>
      <c r="W418" s="1"/>
      <c r="X418" s="1"/>
      <c r="Y418" s="1"/>
      <c r="Z418" s="1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2.75">
      <c r="A419" s="3">
        <v>4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5"/>
      <c r="T419" s="1"/>
      <c r="U419" s="1"/>
      <c r="V419" s="1"/>
      <c r="W419" s="1"/>
      <c r="X419" s="1"/>
      <c r="Y419" s="1"/>
      <c r="Z419" s="1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2.75">
      <c r="A420" s="1"/>
      <c r="B420" s="3" t="s">
        <v>167</v>
      </c>
      <c r="C420" s="3" t="s">
        <v>400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5"/>
      <c r="T420" s="1"/>
      <c r="U420" s="1"/>
      <c r="V420" s="1"/>
      <c r="W420" s="1"/>
      <c r="X420" s="1"/>
      <c r="Y420" s="1"/>
      <c r="Z420" s="1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2.75">
      <c r="A421" s="1"/>
      <c r="B421" s="1"/>
      <c r="C421" s="1"/>
      <c r="D421" s="1"/>
      <c r="E421" s="1"/>
      <c r="F421" s="1" t="str">
        <f>F161</f>
        <v> - quantity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5"/>
      <c r="T421" s="1" t="str">
        <f>F421</f>
        <v> - quantity</v>
      </c>
      <c r="U421" s="1"/>
      <c r="V421" s="1"/>
      <c r="W421" s="1"/>
      <c r="X421" s="1"/>
      <c r="Y421" s="1"/>
      <c r="Z421" s="1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2.75">
      <c r="A422" s="1"/>
      <c r="B422" s="8" t="str">
        <f>B162</f>
        <v> No.</v>
      </c>
      <c r="C422" s="8" t="str">
        <f>C162</f>
        <v>Description</v>
      </c>
      <c r="D422" s="8" t="str">
        <f>E162</f>
        <v>  Units</v>
      </c>
      <c r="E422" s="8" t="s">
        <v>267</v>
      </c>
      <c r="F422" s="14"/>
      <c r="G422" s="14" t="str">
        <f>G162</f>
        <v>  By month</v>
      </c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8" t="str">
        <f>R234</f>
        <v>  Average</v>
      </c>
      <c r="S422" s="15"/>
      <c r="T422" s="5"/>
      <c r="U422" s="5" t="str">
        <f>U234</f>
        <v>Quarterly average</v>
      </c>
      <c r="V422" s="5"/>
      <c r="W422" s="5"/>
      <c r="X422" s="1"/>
      <c r="Y422" s="1"/>
      <c r="Z422" s="1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2.75">
      <c r="A423" s="1"/>
      <c r="B423" s="12" t="str">
        <f>B163</f>
        <v> </v>
      </c>
      <c r="C423" s="12" t="str">
        <f>C163</f>
        <v> </v>
      </c>
      <c r="D423" s="12" t="str">
        <f>E163</f>
        <v> </v>
      </c>
      <c r="E423" s="12" t="s">
        <v>266</v>
      </c>
      <c r="F423" s="12" t="str">
        <f aca="true" t="shared" si="166" ref="F423:Q423">D11</f>
        <v>        1</v>
      </c>
      <c r="G423" s="12" t="str">
        <f t="shared" si="166"/>
        <v>        2</v>
      </c>
      <c r="H423" s="12" t="str">
        <f t="shared" si="166"/>
        <v>        3</v>
      </c>
      <c r="I423" s="12" t="str">
        <f t="shared" si="166"/>
        <v>        4</v>
      </c>
      <c r="J423" s="12" t="str">
        <f t="shared" si="166"/>
        <v>        5</v>
      </c>
      <c r="K423" s="12" t="str">
        <f t="shared" si="166"/>
        <v>        6</v>
      </c>
      <c r="L423" s="12" t="str">
        <f t="shared" si="166"/>
        <v>        7</v>
      </c>
      <c r="M423" s="12" t="str">
        <f t="shared" si="166"/>
        <v>        8</v>
      </c>
      <c r="N423" s="12" t="str">
        <f t="shared" si="166"/>
        <v>        9</v>
      </c>
      <c r="O423" s="12" t="str">
        <f t="shared" si="166"/>
        <v>        10</v>
      </c>
      <c r="P423" s="12" t="str">
        <f t="shared" si="166"/>
        <v>        11</v>
      </c>
      <c r="Q423" s="12" t="str">
        <f t="shared" si="166"/>
        <v>        12</v>
      </c>
      <c r="R423" s="12" t="str">
        <f>R235</f>
        <v> </v>
      </c>
      <c r="S423" s="15"/>
      <c r="T423" s="5" t="str">
        <f>T163</f>
        <v>       Q1</v>
      </c>
      <c r="U423" s="5" t="str">
        <f>U163</f>
        <v>       Q2</v>
      </c>
      <c r="V423" s="5" t="str">
        <f>V163</f>
        <v>       Q3</v>
      </c>
      <c r="W423" s="5" t="str">
        <f>W163</f>
        <v>       Q4</v>
      </c>
      <c r="X423" s="1"/>
      <c r="Y423" s="1"/>
      <c r="Z423" s="1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2.75">
      <c r="A424" s="1"/>
      <c r="B424" s="5">
        <f aca="true" t="shared" si="167" ref="B424:C443">B210</f>
        <v>1</v>
      </c>
      <c r="C424" s="5" t="str">
        <f t="shared" si="167"/>
        <v>Output 1</v>
      </c>
      <c r="D424" s="5" t="str">
        <f aca="true" t="shared" si="168" ref="D424:D443">E210</f>
        <v> m2</v>
      </c>
      <c r="E424" s="5">
        <v>40000</v>
      </c>
      <c r="F424" s="5">
        <v>49700</v>
      </c>
      <c r="G424" s="5">
        <v>43000</v>
      </c>
      <c r="H424" s="5">
        <v>20000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f aca="true" t="shared" si="169" ref="R424:R443">SUM(F424:Q424)/$D$10</f>
        <v>9391.666666666666</v>
      </c>
      <c r="S424" s="15"/>
      <c r="T424" s="5">
        <f aca="true" t="shared" si="170" ref="T424:T443">SUM(F424:H424)/3</f>
        <v>37566.666666666664</v>
      </c>
      <c r="U424" s="5">
        <f aca="true" t="shared" si="171" ref="U424:U443">SUM(I424:K424)/3</f>
        <v>0</v>
      </c>
      <c r="V424" s="5">
        <f aca="true" t="shared" si="172" ref="V424:V443">SUM(L424:N424)/3</f>
        <v>0</v>
      </c>
      <c r="W424" s="5">
        <f aca="true" t="shared" si="173" ref="W424:W443">SUM(O424:Q424)/3</f>
        <v>0</v>
      </c>
      <c r="X424" s="1"/>
      <c r="Y424" s="1"/>
      <c r="Z424" s="1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2.75">
      <c r="A425" s="1"/>
      <c r="B425" s="5">
        <f t="shared" si="167"/>
        <v>2</v>
      </c>
      <c r="C425" s="5" t="str">
        <f t="shared" si="167"/>
        <v>Output 2</v>
      </c>
      <c r="D425" s="5" t="str">
        <f t="shared" si="168"/>
        <v> m2</v>
      </c>
      <c r="E425" s="5">
        <v>30000</v>
      </c>
      <c r="F425" s="5">
        <v>22000</v>
      </c>
      <c r="G425" s="5">
        <v>14000</v>
      </c>
      <c r="H425" s="5">
        <v>6000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f t="shared" si="169"/>
        <v>3500</v>
      </c>
      <c r="S425" s="15"/>
      <c r="T425" s="5">
        <f t="shared" si="170"/>
        <v>14000</v>
      </c>
      <c r="U425" s="5">
        <f t="shared" si="171"/>
        <v>0</v>
      </c>
      <c r="V425" s="5">
        <f t="shared" si="172"/>
        <v>0</v>
      </c>
      <c r="W425" s="5">
        <f t="shared" si="173"/>
        <v>0</v>
      </c>
      <c r="X425" s="1"/>
      <c r="Y425" s="1"/>
      <c r="Z425" s="1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2.75">
      <c r="A426" s="1"/>
      <c r="B426" s="5">
        <f t="shared" si="167"/>
        <v>3</v>
      </c>
      <c r="C426" s="5" t="str">
        <f t="shared" si="167"/>
        <v>Output 3</v>
      </c>
      <c r="D426" s="5" t="str">
        <f t="shared" si="168"/>
        <v> m2</v>
      </c>
      <c r="E426" s="5">
        <v>10000</v>
      </c>
      <c r="F426" s="5">
        <v>16000</v>
      </c>
      <c r="G426" s="5">
        <v>35200</v>
      </c>
      <c r="H426" s="5">
        <v>79000</v>
      </c>
      <c r="I426" s="5">
        <v>132700</v>
      </c>
      <c r="J426" s="5">
        <v>156800</v>
      </c>
      <c r="K426" s="5">
        <v>219400</v>
      </c>
      <c r="L426" s="5">
        <v>212100</v>
      </c>
      <c r="M426" s="5">
        <v>239200</v>
      </c>
      <c r="N426" s="5">
        <v>214700</v>
      </c>
      <c r="O426" s="5">
        <v>178800</v>
      </c>
      <c r="P426" s="5">
        <v>160000</v>
      </c>
      <c r="Q426" s="5">
        <v>182000</v>
      </c>
      <c r="R426" s="5">
        <f t="shared" si="169"/>
        <v>152158.33333333334</v>
      </c>
      <c r="S426" s="15"/>
      <c r="T426" s="5">
        <f t="shared" si="170"/>
        <v>43400</v>
      </c>
      <c r="U426" s="5">
        <f t="shared" si="171"/>
        <v>169633.33333333334</v>
      </c>
      <c r="V426" s="5">
        <f t="shared" si="172"/>
        <v>222000</v>
      </c>
      <c r="W426" s="5">
        <f t="shared" si="173"/>
        <v>173600</v>
      </c>
      <c r="X426" s="1"/>
      <c r="Y426" s="1"/>
      <c r="Z426" s="1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2.75">
      <c r="A427" s="1"/>
      <c r="B427" s="5">
        <f t="shared" si="167"/>
        <v>4</v>
      </c>
      <c r="C427" s="5" t="str">
        <f t="shared" si="167"/>
        <v>Output 4</v>
      </c>
      <c r="D427" s="5" t="str">
        <f t="shared" si="168"/>
        <v> m2</v>
      </c>
      <c r="E427" s="5">
        <v>10000</v>
      </c>
      <c r="F427" s="5">
        <v>13700</v>
      </c>
      <c r="G427" s="5">
        <v>9700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f t="shared" si="169"/>
        <v>1950</v>
      </c>
      <c r="S427" s="15"/>
      <c r="T427" s="5">
        <f t="shared" si="170"/>
        <v>7800</v>
      </c>
      <c r="U427" s="5">
        <f t="shared" si="171"/>
        <v>0</v>
      </c>
      <c r="V427" s="5">
        <f t="shared" si="172"/>
        <v>0</v>
      </c>
      <c r="W427" s="5">
        <f t="shared" si="173"/>
        <v>0</v>
      </c>
      <c r="X427" s="1"/>
      <c r="Y427" s="1"/>
      <c r="Z427" s="1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2.75">
      <c r="A428" s="1"/>
      <c r="B428" s="5">
        <f t="shared" si="167"/>
        <v>5</v>
      </c>
      <c r="C428" s="5" t="str">
        <f t="shared" si="167"/>
        <v>Output 5</v>
      </c>
      <c r="D428" s="5" t="str">
        <f t="shared" si="168"/>
        <v> m2</v>
      </c>
      <c r="E428" s="5">
        <v>0</v>
      </c>
      <c r="F428" s="5">
        <v>2100</v>
      </c>
      <c r="G428" s="5">
        <v>6700</v>
      </c>
      <c r="H428" s="5">
        <v>17700</v>
      </c>
      <c r="I428" s="5">
        <v>21300</v>
      </c>
      <c r="J428" s="5">
        <v>23000</v>
      </c>
      <c r="K428" s="5">
        <v>31100</v>
      </c>
      <c r="L428" s="5">
        <v>37900</v>
      </c>
      <c r="M428" s="5">
        <v>37500</v>
      </c>
      <c r="N428" s="5">
        <v>38400</v>
      </c>
      <c r="O428" s="5">
        <v>39200</v>
      </c>
      <c r="P428" s="5">
        <v>38400</v>
      </c>
      <c r="Q428" s="5">
        <v>23200</v>
      </c>
      <c r="R428" s="5">
        <f t="shared" si="169"/>
        <v>26375</v>
      </c>
      <c r="S428" s="15"/>
      <c r="T428" s="5">
        <f t="shared" si="170"/>
        <v>8833.333333333334</v>
      </c>
      <c r="U428" s="5">
        <f t="shared" si="171"/>
        <v>25133.333333333332</v>
      </c>
      <c r="V428" s="5">
        <f t="shared" si="172"/>
        <v>37933.333333333336</v>
      </c>
      <c r="W428" s="5">
        <f t="shared" si="173"/>
        <v>33600</v>
      </c>
      <c r="X428" s="1"/>
      <c r="Y428" s="1"/>
      <c r="Z428" s="1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2.75">
      <c r="A429" s="1"/>
      <c r="B429" s="5">
        <f t="shared" si="167"/>
        <v>6</v>
      </c>
      <c r="C429" s="5" t="str">
        <f t="shared" si="167"/>
        <v>Output 6</v>
      </c>
      <c r="D429" s="5" t="str">
        <f t="shared" si="168"/>
        <v> m2</v>
      </c>
      <c r="E429" s="5">
        <v>0</v>
      </c>
      <c r="F429" s="5">
        <v>13100</v>
      </c>
      <c r="G429" s="5">
        <v>28500</v>
      </c>
      <c r="H429" s="5">
        <v>47200</v>
      </c>
      <c r="I429" s="5">
        <v>42500</v>
      </c>
      <c r="J429" s="5">
        <v>36800</v>
      </c>
      <c r="K429" s="5">
        <v>31100</v>
      </c>
      <c r="L429" s="5">
        <v>25000</v>
      </c>
      <c r="M429" s="5">
        <v>29600</v>
      </c>
      <c r="N429" s="5">
        <v>44900</v>
      </c>
      <c r="O429" s="5">
        <v>37400</v>
      </c>
      <c r="P429" s="5">
        <v>30000</v>
      </c>
      <c r="Q429" s="5">
        <v>24100</v>
      </c>
      <c r="R429" s="5">
        <f t="shared" si="169"/>
        <v>32516.666666666668</v>
      </c>
      <c r="S429" s="15"/>
      <c r="T429" s="5">
        <f t="shared" si="170"/>
        <v>29600</v>
      </c>
      <c r="U429" s="5">
        <f t="shared" si="171"/>
        <v>36800</v>
      </c>
      <c r="V429" s="5">
        <f t="shared" si="172"/>
        <v>33166.666666666664</v>
      </c>
      <c r="W429" s="5">
        <f t="shared" si="173"/>
        <v>30500</v>
      </c>
      <c r="X429" s="1"/>
      <c r="Y429" s="1"/>
      <c r="Z429" s="1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2.75">
      <c r="A430" s="1"/>
      <c r="B430" s="5">
        <f t="shared" si="167"/>
        <v>7</v>
      </c>
      <c r="C430" s="5" t="str">
        <f t="shared" si="167"/>
        <v>Output 7</v>
      </c>
      <c r="D430" s="5" t="str">
        <f t="shared" si="168"/>
        <v> m2</v>
      </c>
      <c r="E430" s="5">
        <v>30000</v>
      </c>
      <c r="F430" s="5">
        <v>32500</v>
      </c>
      <c r="G430" s="5">
        <v>21900</v>
      </c>
      <c r="H430" s="5">
        <v>10400</v>
      </c>
      <c r="I430" s="5">
        <v>13300</v>
      </c>
      <c r="J430" s="5">
        <v>13600</v>
      </c>
      <c r="K430" s="5">
        <v>15400</v>
      </c>
      <c r="L430" s="5">
        <v>13900</v>
      </c>
      <c r="M430" s="5">
        <v>16200</v>
      </c>
      <c r="N430" s="5">
        <v>17100</v>
      </c>
      <c r="O430" s="5">
        <v>16000</v>
      </c>
      <c r="P430" s="5">
        <v>16600</v>
      </c>
      <c r="Q430" s="5">
        <v>21000</v>
      </c>
      <c r="R430" s="5">
        <f t="shared" si="169"/>
        <v>17325</v>
      </c>
      <c r="S430" s="15"/>
      <c r="T430" s="5">
        <f t="shared" si="170"/>
        <v>21600</v>
      </c>
      <c r="U430" s="5">
        <f t="shared" si="171"/>
        <v>14100</v>
      </c>
      <c r="V430" s="5">
        <f t="shared" si="172"/>
        <v>15733.333333333334</v>
      </c>
      <c r="W430" s="5">
        <f t="shared" si="173"/>
        <v>17866.666666666668</v>
      </c>
      <c r="X430" s="1"/>
      <c r="Y430" s="1"/>
      <c r="Z430" s="1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2.75">
      <c r="A431" s="1"/>
      <c r="B431" s="5">
        <f t="shared" si="167"/>
        <v>8</v>
      </c>
      <c r="C431" s="5" t="str">
        <f t="shared" si="167"/>
        <v>Output 8</v>
      </c>
      <c r="D431" s="5" t="str">
        <f t="shared" si="168"/>
        <v> m2</v>
      </c>
      <c r="E431" s="5">
        <v>1500</v>
      </c>
      <c r="F431" s="5">
        <v>4750</v>
      </c>
      <c r="G431" s="5">
        <v>2650</v>
      </c>
      <c r="H431" s="5">
        <v>50</v>
      </c>
      <c r="I431" s="5">
        <v>500</v>
      </c>
      <c r="J431" s="5">
        <v>950</v>
      </c>
      <c r="K431" s="5">
        <v>1600</v>
      </c>
      <c r="L431" s="5">
        <v>2750</v>
      </c>
      <c r="M431" s="5">
        <v>3900</v>
      </c>
      <c r="N431" s="5">
        <v>5250</v>
      </c>
      <c r="O431" s="5">
        <v>5900</v>
      </c>
      <c r="P431" s="5">
        <v>5750</v>
      </c>
      <c r="Q431" s="5">
        <v>7100</v>
      </c>
      <c r="R431" s="5">
        <f t="shared" si="169"/>
        <v>3429.1666666666665</v>
      </c>
      <c r="S431" s="15"/>
      <c r="T431" s="5">
        <f t="shared" si="170"/>
        <v>2483.3333333333335</v>
      </c>
      <c r="U431" s="5">
        <f t="shared" si="171"/>
        <v>1016.6666666666666</v>
      </c>
      <c r="V431" s="5">
        <f t="shared" si="172"/>
        <v>3966.6666666666665</v>
      </c>
      <c r="W431" s="5">
        <f t="shared" si="173"/>
        <v>6250</v>
      </c>
      <c r="X431" s="1"/>
      <c r="Y431" s="1"/>
      <c r="Z431" s="1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2.75">
      <c r="A432" s="1"/>
      <c r="B432" s="5">
        <f t="shared" si="167"/>
        <v>9</v>
      </c>
      <c r="C432" s="5" t="str">
        <f t="shared" si="167"/>
        <v>Output 9</v>
      </c>
      <c r="D432" s="5" t="str">
        <f t="shared" si="168"/>
        <v> m2</v>
      </c>
      <c r="E432" s="5">
        <v>10000</v>
      </c>
      <c r="F432" s="5">
        <v>9900</v>
      </c>
      <c r="G432" s="5">
        <v>8600</v>
      </c>
      <c r="H432" s="5">
        <v>9800</v>
      </c>
      <c r="I432" s="5">
        <v>10700</v>
      </c>
      <c r="J432" s="5">
        <v>7800</v>
      </c>
      <c r="K432" s="5">
        <v>8400</v>
      </c>
      <c r="L432" s="5">
        <v>5900</v>
      </c>
      <c r="M432" s="5">
        <v>5200</v>
      </c>
      <c r="N432" s="5">
        <v>5500</v>
      </c>
      <c r="O432" s="5">
        <v>5300</v>
      </c>
      <c r="P432" s="5">
        <v>5000</v>
      </c>
      <c r="Q432" s="5">
        <v>4500</v>
      </c>
      <c r="R432" s="5">
        <f t="shared" si="169"/>
        <v>7216.666666666667</v>
      </c>
      <c r="S432" s="15"/>
      <c r="T432" s="5">
        <f t="shared" si="170"/>
        <v>9433.333333333334</v>
      </c>
      <c r="U432" s="5">
        <f t="shared" si="171"/>
        <v>8966.666666666666</v>
      </c>
      <c r="V432" s="5">
        <f t="shared" si="172"/>
        <v>5533.333333333333</v>
      </c>
      <c r="W432" s="5">
        <f t="shared" si="173"/>
        <v>4933.333333333333</v>
      </c>
      <c r="X432" s="1"/>
      <c r="Y432" s="1"/>
      <c r="Z432" s="1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2.75">
      <c r="A433" s="1"/>
      <c r="B433" s="5">
        <f t="shared" si="167"/>
        <v>10</v>
      </c>
      <c r="C433" s="5" t="str">
        <f t="shared" si="167"/>
        <v>Output 10</v>
      </c>
      <c r="D433" s="5" t="str">
        <f t="shared" si="168"/>
        <v> m2</v>
      </c>
      <c r="E433" s="5">
        <v>0</v>
      </c>
      <c r="F433" s="5">
        <v>0</v>
      </c>
      <c r="G433" s="5">
        <v>10000</v>
      </c>
      <c r="H433" s="5">
        <v>22000</v>
      </c>
      <c r="I433" s="5">
        <v>20000</v>
      </c>
      <c r="J433" s="5">
        <v>18000</v>
      </c>
      <c r="K433" s="5">
        <v>17000</v>
      </c>
      <c r="L433" s="5">
        <v>16000</v>
      </c>
      <c r="M433" s="5">
        <v>14000</v>
      </c>
      <c r="N433" s="5">
        <v>11000</v>
      </c>
      <c r="O433" s="5">
        <v>8000</v>
      </c>
      <c r="P433" s="5">
        <v>5000</v>
      </c>
      <c r="Q433" s="5">
        <v>4000</v>
      </c>
      <c r="R433" s="5">
        <f t="shared" si="169"/>
        <v>12083.333333333334</v>
      </c>
      <c r="S433" s="15"/>
      <c r="T433" s="5">
        <f t="shared" si="170"/>
        <v>10666.666666666666</v>
      </c>
      <c r="U433" s="5">
        <f t="shared" si="171"/>
        <v>18333.333333333332</v>
      </c>
      <c r="V433" s="5">
        <f t="shared" si="172"/>
        <v>13666.666666666666</v>
      </c>
      <c r="W433" s="5">
        <f t="shared" si="173"/>
        <v>5666.666666666667</v>
      </c>
      <c r="X433" s="1"/>
      <c r="Y433" s="1"/>
      <c r="Z433" s="1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2.75">
      <c r="A434" s="1"/>
      <c r="B434" s="5">
        <f t="shared" si="167"/>
        <v>11</v>
      </c>
      <c r="C434" s="5" t="str">
        <f t="shared" si="167"/>
        <v>Output 11</v>
      </c>
      <c r="D434" s="5" t="str">
        <f t="shared" si="168"/>
        <v> m2</v>
      </c>
      <c r="E434" s="5">
        <v>0</v>
      </c>
      <c r="F434" s="5">
        <f aca="true" t="shared" si="174" ref="F434:P434">G220</f>
        <v>0</v>
      </c>
      <c r="G434" s="5">
        <f t="shared" si="174"/>
        <v>0</v>
      </c>
      <c r="H434" s="5">
        <f t="shared" si="174"/>
        <v>0</v>
      </c>
      <c r="I434" s="5">
        <f t="shared" si="174"/>
        <v>0</v>
      </c>
      <c r="J434" s="5">
        <f t="shared" si="174"/>
        <v>0</v>
      </c>
      <c r="K434" s="5">
        <f t="shared" si="174"/>
        <v>0</v>
      </c>
      <c r="L434" s="5">
        <f t="shared" si="174"/>
        <v>0</v>
      </c>
      <c r="M434" s="5">
        <f t="shared" si="174"/>
        <v>0</v>
      </c>
      <c r="N434" s="5">
        <f t="shared" si="174"/>
        <v>0</v>
      </c>
      <c r="O434" s="5">
        <f t="shared" si="174"/>
        <v>0</v>
      </c>
      <c r="P434" s="5">
        <f t="shared" si="174"/>
        <v>0</v>
      </c>
      <c r="Q434" s="5">
        <f aca="true" t="shared" si="175" ref="Q434:Q443">P434</f>
        <v>0</v>
      </c>
      <c r="R434" s="5">
        <f t="shared" si="169"/>
        <v>0</v>
      </c>
      <c r="S434" s="15"/>
      <c r="T434" s="5">
        <f t="shared" si="170"/>
        <v>0</v>
      </c>
      <c r="U434" s="5">
        <f t="shared" si="171"/>
        <v>0</v>
      </c>
      <c r="V434" s="5">
        <f t="shared" si="172"/>
        <v>0</v>
      </c>
      <c r="W434" s="5">
        <f t="shared" si="173"/>
        <v>0</v>
      </c>
      <c r="X434" s="1"/>
      <c r="Y434" s="1"/>
      <c r="Z434" s="1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2.75">
      <c r="A435" s="1"/>
      <c r="B435" s="5">
        <f t="shared" si="167"/>
        <v>12</v>
      </c>
      <c r="C435" s="5" t="str">
        <f t="shared" si="167"/>
        <v>Output 12</v>
      </c>
      <c r="D435" s="5" t="str">
        <f t="shared" si="168"/>
        <v> m2</v>
      </c>
      <c r="E435" s="5">
        <v>0</v>
      </c>
      <c r="F435" s="5">
        <f aca="true" t="shared" si="176" ref="F435:P435">G221</f>
        <v>0</v>
      </c>
      <c r="G435" s="5">
        <f t="shared" si="176"/>
        <v>0</v>
      </c>
      <c r="H435" s="5">
        <f t="shared" si="176"/>
        <v>0</v>
      </c>
      <c r="I435" s="5">
        <f t="shared" si="176"/>
        <v>0</v>
      </c>
      <c r="J435" s="5">
        <f t="shared" si="176"/>
        <v>0</v>
      </c>
      <c r="K435" s="5">
        <f t="shared" si="176"/>
        <v>0</v>
      </c>
      <c r="L435" s="5">
        <f t="shared" si="176"/>
        <v>0</v>
      </c>
      <c r="M435" s="5">
        <f t="shared" si="176"/>
        <v>0</v>
      </c>
      <c r="N435" s="5">
        <f t="shared" si="176"/>
        <v>0</v>
      </c>
      <c r="O435" s="5">
        <f t="shared" si="176"/>
        <v>0</v>
      </c>
      <c r="P435" s="5">
        <f t="shared" si="176"/>
        <v>0</v>
      </c>
      <c r="Q435" s="5">
        <f t="shared" si="175"/>
        <v>0</v>
      </c>
      <c r="R435" s="5">
        <f t="shared" si="169"/>
        <v>0</v>
      </c>
      <c r="S435" s="15"/>
      <c r="T435" s="5">
        <f t="shared" si="170"/>
        <v>0</v>
      </c>
      <c r="U435" s="5">
        <f t="shared" si="171"/>
        <v>0</v>
      </c>
      <c r="V435" s="5">
        <f t="shared" si="172"/>
        <v>0</v>
      </c>
      <c r="W435" s="5">
        <f t="shared" si="173"/>
        <v>0</v>
      </c>
      <c r="X435" s="1"/>
      <c r="Y435" s="1"/>
      <c r="Z435" s="1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2.75">
      <c r="A436" s="1"/>
      <c r="B436" s="5">
        <f t="shared" si="167"/>
        <v>13</v>
      </c>
      <c r="C436" s="5" t="str">
        <f t="shared" si="167"/>
        <v>Output 13</v>
      </c>
      <c r="D436" s="5" t="str">
        <f t="shared" si="168"/>
        <v> m2</v>
      </c>
      <c r="E436" s="5">
        <v>0</v>
      </c>
      <c r="F436" s="5">
        <f aca="true" t="shared" si="177" ref="F436:P436">G222</f>
        <v>0</v>
      </c>
      <c r="G436" s="5">
        <f t="shared" si="177"/>
        <v>0</v>
      </c>
      <c r="H436" s="5">
        <f t="shared" si="177"/>
        <v>0</v>
      </c>
      <c r="I436" s="5">
        <f t="shared" si="177"/>
        <v>0</v>
      </c>
      <c r="J436" s="5">
        <f t="shared" si="177"/>
        <v>0</v>
      </c>
      <c r="K436" s="5">
        <f t="shared" si="177"/>
        <v>0</v>
      </c>
      <c r="L436" s="5">
        <f t="shared" si="177"/>
        <v>0</v>
      </c>
      <c r="M436" s="5">
        <f t="shared" si="177"/>
        <v>0</v>
      </c>
      <c r="N436" s="5">
        <f t="shared" si="177"/>
        <v>0</v>
      </c>
      <c r="O436" s="5">
        <f t="shared" si="177"/>
        <v>0</v>
      </c>
      <c r="P436" s="5">
        <f t="shared" si="177"/>
        <v>0</v>
      </c>
      <c r="Q436" s="5">
        <f t="shared" si="175"/>
        <v>0</v>
      </c>
      <c r="R436" s="5">
        <f t="shared" si="169"/>
        <v>0</v>
      </c>
      <c r="S436" s="15"/>
      <c r="T436" s="5">
        <f t="shared" si="170"/>
        <v>0</v>
      </c>
      <c r="U436" s="5">
        <f t="shared" si="171"/>
        <v>0</v>
      </c>
      <c r="V436" s="5">
        <f t="shared" si="172"/>
        <v>0</v>
      </c>
      <c r="W436" s="5">
        <f t="shared" si="173"/>
        <v>0</v>
      </c>
      <c r="X436" s="1"/>
      <c r="Y436" s="1"/>
      <c r="Z436" s="1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2.75">
      <c r="A437" s="1"/>
      <c r="B437" s="5">
        <f t="shared" si="167"/>
        <v>14</v>
      </c>
      <c r="C437" s="5" t="str">
        <f t="shared" si="167"/>
        <v>Output 14</v>
      </c>
      <c r="D437" s="5" t="str">
        <f t="shared" si="168"/>
        <v> m2</v>
      </c>
      <c r="E437" s="5">
        <v>0</v>
      </c>
      <c r="F437" s="5">
        <f aca="true" t="shared" si="178" ref="F437:P437">G223</f>
        <v>0</v>
      </c>
      <c r="G437" s="5">
        <f t="shared" si="178"/>
        <v>0</v>
      </c>
      <c r="H437" s="5">
        <f t="shared" si="178"/>
        <v>0</v>
      </c>
      <c r="I437" s="5">
        <f t="shared" si="178"/>
        <v>0</v>
      </c>
      <c r="J437" s="5">
        <f t="shared" si="178"/>
        <v>0</v>
      </c>
      <c r="K437" s="5">
        <f t="shared" si="178"/>
        <v>0</v>
      </c>
      <c r="L437" s="5">
        <f t="shared" si="178"/>
        <v>0</v>
      </c>
      <c r="M437" s="5">
        <f t="shared" si="178"/>
        <v>0</v>
      </c>
      <c r="N437" s="5">
        <f t="shared" si="178"/>
        <v>0</v>
      </c>
      <c r="O437" s="5">
        <f t="shared" si="178"/>
        <v>0</v>
      </c>
      <c r="P437" s="5">
        <f t="shared" si="178"/>
        <v>0</v>
      </c>
      <c r="Q437" s="5">
        <f t="shared" si="175"/>
        <v>0</v>
      </c>
      <c r="R437" s="5">
        <f t="shared" si="169"/>
        <v>0</v>
      </c>
      <c r="S437" s="15"/>
      <c r="T437" s="5">
        <f t="shared" si="170"/>
        <v>0</v>
      </c>
      <c r="U437" s="5">
        <f t="shared" si="171"/>
        <v>0</v>
      </c>
      <c r="V437" s="5">
        <f t="shared" si="172"/>
        <v>0</v>
      </c>
      <c r="W437" s="5">
        <f t="shared" si="173"/>
        <v>0</v>
      </c>
      <c r="X437" s="1"/>
      <c r="Y437" s="1"/>
      <c r="Z437" s="1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2.75">
      <c r="A438" s="1"/>
      <c r="B438" s="5">
        <f t="shared" si="167"/>
        <v>15</v>
      </c>
      <c r="C438" s="5" t="str">
        <f t="shared" si="167"/>
        <v>Output 15</v>
      </c>
      <c r="D438" s="5" t="str">
        <f t="shared" si="168"/>
        <v> m2</v>
      </c>
      <c r="E438" s="5">
        <v>0</v>
      </c>
      <c r="F438" s="5">
        <f aca="true" t="shared" si="179" ref="F438:P438">G224</f>
        <v>0</v>
      </c>
      <c r="G438" s="5">
        <f t="shared" si="179"/>
        <v>0</v>
      </c>
      <c r="H438" s="5">
        <f t="shared" si="179"/>
        <v>0</v>
      </c>
      <c r="I438" s="5">
        <f t="shared" si="179"/>
        <v>0</v>
      </c>
      <c r="J438" s="5">
        <f t="shared" si="179"/>
        <v>0</v>
      </c>
      <c r="K438" s="5">
        <f t="shared" si="179"/>
        <v>0</v>
      </c>
      <c r="L438" s="5">
        <f t="shared" si="179"/>
        <v>0</v>
      </c>
      <c r="M438" s="5">
        <f t="shared" si="179"/>
        <v>0</v>
      </c>
      <c r="N438" s="5">
        <f t="shared" si="179"/>
        <v>0</v>
      </c>
      <c r="O438" s="5">
        <f t="shared" si="179"/>
        <v>0</v>
      </c>
      <c r="P438" s="5">
        <f t="shared" si="179"/>
        <v>0</v>
      </c>
      <c r="Q438" s="5">
        <f t="shared" si="175"/>
        <v>0</v>
      </c>
      <c r="R438" s="5">
        <f t="shared" si="169"/>
        <v>0</v>
      </c>
      <c r="S438" s="15"/>
      <c r="T438" s="5">
        <f t="shared" si="170"/>
        <v>0</v>
      </c>
      <c r="U438" s="5">
        <f t="shared" si="171"/>
        <v>0</v>
      </c>
      <c r="V438" s="5">
        <f t="shared" si="172"/>
        <v>0</v>
      </c>
      <c r="W438" s="5">
        <f t="shared" si="173"/>
        <v>0</v>
      </c>
      <c r="X438" s="1"/>
      <c r="Y438" s="1"/>
      <c r="Z438" s="1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2.75">
      <c r="A439" s="1"/>
      <c r="B439" s="5">
        <f t="shared" si="167"/>
        <v>16</v>
      </c>
      <c r="C439" s="5" t="str">
        <f t="shared" si="167"/>
        <v>Output 16</v>
      </c>
      <c r="D439" s="5" t="str">
        <f t="shared" si="168"/>
        <v> kom</v>
      </c>
      <c r="E439" s="5">
        <v>0</v>
      </c>
      <c r="F439" s="5">
        <f aca="true" t="shared" si="180" ref="F439:P439">G225</f>
        <v>0</v>
      </c>
      <c r="G439" s="5">
        <f t="shared" si="180"/>
        <v>0</v>
      </c>
      <c r="H439" s="5">
        <f t="shared" si="180"/>
        <v>0</v>
      </c>
      <c r="I439" s="5">
        <f t="shared" si="180"/>
        <v>0</v>
      </c>
      <c r="J439" s="5">
        <f t="shared" si="180"/>
        <v>0</v>
      </c>
      <c r="K439" s="5">
        <f t="shared" si="180"/>
        <v>0</v>
      </c>
      <c r="L439" s="5">
        <f t="shared" si="180"/>
        <v>0</v>
      </c>
      <c r="M439" s="5">
        <f t="shared" si="180"/>
        <v>0</v>
      </c>
      <c r="N439" s="5">
        <f t="shared" si="180"/>
        <v>0</v>
      </c>
      <c r="O439" s="5">
        <f t="shared" si="180"/>
        <v>0</v>
      </c>
      <c r="P439" s="5">
        <f t="shared" si="180"/>
        <v>0</v>
      </c>
      <c r="Q439" s="5">
        <f t="shared" si="175"/>
        <v>0</v>
      </c>
      <c r="R439" s="5">
        <f t="shared" si="169"/>
        <v>0</v>
      </c>
      <c r="S439" s="15"/>
      <c r="T439" s="5">
        <f t="shared" si="170"/>
        <v>0</v>
      </c>
      <c r="U439" s="5">
        <f t="shared" si="171"/>
        <v>0</v>
      </c>
      <c r="V439" s="5">
        <f t="shared" si="172"/>
        <v>0</v>
      </c>
      <c r="W439" s="5">
        <f t="shared" si="173"/>
        <v>0</v>
      </c>
      <c r="X439" s="1"/>
      <c r="Y439" s="1"/>
      <c r="Z439" s="1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2.75">
      <c r="A440" s="1"/>
      <c r="B440" s="5">
        <f t="shared" si="167"/>
        <v>17</v>
      </c>
      <c r="C440" s="5" t="str">
        <f t="shared" si="167"/>
        <v>Output 17</v>
      </c>
      <c r="D440" s="5" t="str">
        <f t="shared" si="168"/>
        <v> kg</v>
      </c>
      <c r="E440" s="5">
        <v>0</v>
      </c>
      <c r="F440" s="5">
        <f aca="true" t="shared" si="181" ref="F440:P440">G226</f>
        <v>0</v>
      </c>
      <c r="G440" s="5">
        <f t="shared" si="181"/>
        <v>0</v>
      </c>
      <c r="H440" s="5">
        <f t="shared" si="181"/>
        <v>0</v>
      </c>
      <c r="I440" s="5">
        <f t="shared" si="181"/>
        <v>0</v>
      </c>
      <c r="J440" s="5">
        <f t="shared" si="181"/>
        <v>0</v>
      </c>
      <c r="K440" s="5">
        <f t="shared" si="181"/>
        <v>0</v>
      </c>
      <c r="L440" s="5">
        <f t="shared" si="181"/>
        <v>0</v>
      </c>
      <c r="M440" s="5">
        <f t="shared" si="181"/>
        <v>0</v>
      </c>
      <c r="N440" s="5">
        <f t="shared" si="181"/>
        <v>0</v>
      </c>
      <c r="O440" s="5">
        <f t="shared" si="181"/>
        <v>0</v>
      </c>
      <c r="P440" s="5">
        <f t="shared" si="181"/>
        <v>0</v>
      </c>
      <c r="Q440" s="5">
        <f t="shared" si="175"/>
        <v>0</v>
      </c>
      <c r="R440" s="5">
        <f t="shared" si="169"/>
        <v>0</v>
      </c>
      <c r="S440" s="15"/>
      <c r="T440" s="5">
        <f t="shared" si="170"/>
        <v>0</v>
      </c>
      <c r="U440" s="5">
        <f t="shared" si="171"/>
        <v>0</v>
      </c>
      <c r="V440" s="5">
        <f t="shared" si="172"/>
        <v>0</v>
      </c>
      <c r="W440" s="5">
        <f t="shared" si="173"/>
        <v>0</v>
      </c>
      <c r="X440" s="1"/>
      <c r="Y440" s="1"/>
      <c r="Z440" s="1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2.75">
      <c r="A441" s="1"/>
      <c r="B441" s="5">
        <f t="shared" si="167"/>
        <v>18</v>
      </c>
      <c r="C441" s="5" t="str">
        <f t="shared" si="167"/>
        <v>Output 18</v>
      </c>
      <c r="D441" s="5" t="str">
        <f t="shared" si="168"/>
        <v> m2</v>
      </c>
      <c r="E441" s="5">
        <v>0</v>
      </c>
      <c r="F441" s="5">
        <f aca="true" t="shared" si="182" ref="F441:P441">G227</f>
        <v>0</v>
      </c>
      <c r="G441" s="5">
        <f t="shared" si="182"/>
        <v>0</v>
      </c>
      <c r="H441" s="5">
        <f t="shared" si="182"/>
        <v>0</v>
      </c>
      <c r="I441" s="5">
        <f t="shared" si="182"/>
        <v>0</v>
      </c>
      <c r="J441" s="5">
        <f t="shared" si="182"/>
        <v>0</v>
      </c>
      <c r="K441" s="5">
        <f t="shared" si="182"/>
        <v>0</v>
      </c>
      <c r="L441" s="5">
        <f t="shared" si="182"/>
        <v>0</v>
      </c>
      <c r="M441" s="5">
        <f t="shared" si="182"/>
        <v>0</v>
      </c>
      <c r="N441" s="5">
        <f t="shared" si="182"/>
        <v>0</v>
      </c>
      <c r="O441" s="5">
        <f t="shared" si="182"/>
        <v>0</v>
      </c>
      <c r="P441" s="5">
        <f t="shared" si="182"/>
        <v>0</v>
      </c>
      <c r="Q441" s="5">
        <f t="shared" si="175"/>
        <v>0</v>
      </c>
      <c r="R441" s="5">
        <f t="shared" si="169"/>
        <v>0</v>
      </c>
      <c r="S441" s="15"/>
      <c r="T441" s="5">
        <f t="shared" si="170"/>
        <v>0</v>
      </c>
      <c r="U441" s="5">
        <f t="shared" si="171"/>
        <v>0</v>
      </c>
      <c r="V441" s="5">
        <f t="shared" si="172"/>
        <v>0</v>
      </c>
      <c r="W441" s="5">
        <f t="shared" si="173"/>
        <v>0</v>
      </c>
      <c r="X441" s="1"/>
      <c r="Y441" s="1"/>
      <c r="Z441" s="1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2.75">
      <c r="A442" s="1"/>
      <c r="B442" s="5">
        <f t="shared" si="167"/>
        <v>19</v>
      </c>
      <c r="C442" s="5" t="str">
        <f t="shared" si="167"/>
        <v>Output 19</v>
      </c>
      <c r="D442" s="5" t="str">
        <f t="shared" si="168"/>
        <v> kom</v>
      </c>
      <c r="E442" s="5">
        <v>0</v>
      </c>
      <c r="F442" s="5">
        <f aca="true" t="shared" si="183" ref="F442:P442">G228</f>
        <v>0</v>
      </c>
      <c r="G442" s="5">
        <f t="shared" si="183"/>
        <v>0</v>
      </c>
      <c r="H442" s="5">
        <f t="shared" si="183"/>
        <v>0</v>
      </c>
      <c r="I442" s="5">
        <f t="shared" si="183"/>
        <v>0</v>
      </c>
      <c r="J442" s="5">
        <f t="shared" si="183"/>
        <v>0</v>
      </c>
      <c r="K442" s="5">
        <f t="shared" si="183"/>
        <v>0</v>
      </c>
      <c r="L442" s="5">
        <f t="shared" si="183"/>
        <v>0</v>
      </c>
      <c r="M442" s="5">
        <f t="shared" si="183"/>
        <v>0</v>
      </c>
      <c r="N442" s="5">
        <f t="shared" si="183"/>
        <v>0</v>
      </c>
      <c r="O442" s="5">
        <f t="shared" si="183"/>
        <v>0</v>
      </c>
      <c r="P442" s="5">
        <f t="shared" si="183"/>
        <v>0</v>
      </c>
      <c r="Q442" s="5">
        <f t="shared" si="175"/>
        <v>0</v>
      </c>
      <c r="R442" s="5">
        <f t="shared" si="169"/>
        <v>0</v>
      </c>
      <c r="S442" s="15"/>
      <c r="T442" s="5">
        <f t="shared" si="170"/>
        <v>0</v>
      </c>
      <c r="U442" s="5">
        <f t="shared" si="171"/>
        <v>0</v>
      </c>
      <c r="V442" s="5">
        <f t="shared" si="172"/>
        <v>0</v>
      </c>
      <c r="W442" s="5">
        <f t="shared" si="173"/>
        <v>0</v>
      </c>
      <c r="X442" s="1"/>
      <c r="Y442" s="1"/>
      <c r="Z442" s="1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2.75">
      <c r="A443" s="1"/>
      <c r="B443" s="12">
        <f t="shared" si="167"/>
        <v>20</v>
      </c>
      <c r="C443" s="12" t="str">
        <f t="shared" si="167"/>
        <v>Output 20</v>
      </c>
      <c r="D443" s="12" t="str">
        <f t="shared" si="168"/>
        <v> kom</v>
      </c>
      <c r="E443" s="12">
        <v>0</v>
      </c>
      <c r="F443" s="12">
        <f aca="true" t="shared" si="184" ref="F443:P443">G229</f>
        <v>0</v>
      </c>
      <c r="G443" s="12">
        <f t="shared" si="184"/>
        <v>0</v>
      </c>
      <c r="H443" s="12">
        <f t="shared" si="184"/>
        <v>0</v>
      </c>
      <c r="I443" s="12">
        <f t="shared" si="184"/>
        <v>0</v>
      </c>
      <c r="J443" s="12">
        <f t="shared" si="184"/>
        <v>0</v>
      </c>
      <c r="K443" s="12">
        <f t="shared" si="184"/>
        <v>0</v>
      </c>
      <c r="L443" s="12">
        <f t="shared" si="184"/>
        <v>0</v>
      </c>
      <c r="M443" s="12">
        <f t="shared" si="184"/>
        <v>0</v>
      </c>
      <c r="N443" s="12">
        <f t="shared" si="184"/>
        <v>0</v>
      </c>
      <c r="O443" s="12">
        <f t="shared" si="184"/>
        <v>0</v>
      </c>
      <c r="P443" s="12">
        <f t="shared" si="184"/>
        <v>0</v>
      </c>
      <c r="Q443" s="12">
        <f t="shared" si="175"/>
        <v>0</v>
      </c>
      <c r="R443" s="12">
        <f t="shared" si="169"/>
        <v>0</v>
      </c>
      <c r="S443" s="15"/>
      <c r="T443" s="5">
        <f t="shared" si="170"/>
        <v>0</v>
      </c>
      <c r="U443" s="5">
        <f t="shared" si="171"/>
        <v>0</v>
      </c>
      <c r="V443" s="5">
        <f t="shared" si="172"/>
        <v>0</v>
      </c>
      <c r="W443" s="5">
        <f t="shared" si="173"/>
        <v>0</v>
      </c>
      <c r="X443" s="1"/>
      <c r="Y443" s="1"/>
      <c r="Z443" s="1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2.75">
      <c r="A444" s="1"/>
      <c r="B444" s="1"/>
      <c r="C444" s="1"/>
      <c r="D444" s="1"/>
      <c r="E444" s="1">
        <f aca="true" t="shared" si="185" ref="E444:R444">SUM(E424:E443)</f>
        <v>131500</v>
      </c>
      <c r="F444" s="1">
        <f t="shared" si="185"/>
        <v>163750</v>
      </c>
      <c r="G444" s="1">
        <f t="shared" si="185"/>
        <v>180250</v>
      </c>
      <c r="H444" s="1">
        <f t="shared" si="185"/>
        <v>212150</v>
      </c>
      <c r="I444" s="1">
        <f t="shared" si="185"/>
        <v>241000</v>
      </c>
      <c r="J444" s="1">
        <f t="shared" si="185"/>
        <v>256950</v>
      </c>
      <c r="K444" s="1">
        <f t="shared" si="185"/>
        <v>324000</v>
      </c>
      <c r="L444" s="1">
        <f t="shared" si="185"/>
        <v>313550</v>
      </c>
      <c r="M444" s="1">
        <f t="shared" si="185"/>
        <v>345600</v>
      </c>
      <c r="N444" s="1">
        <f t="shared" si="185"/>
        <v>336850</v>
      </c>
      <c r="O444" s="1">
        <f t="shared" si="185"/>
        <v>290600</v>
      </c>
      <c r="P444" s="1">
        <f t="shared" si="185"/>
        <v>260750</v>
      </c>
      <c r="Q444" s="1">
        <f t="shared" si="185"/>
        <v>265900</v>
      </c>
      <c r="R444" s="1">
        <f t="shared" si="185"/>
        <v>265945.8333333333</v>
      </c>
      <c r="S444" s="15"/>
      <c r="T444" s="1">
        <f>SUM(T424:T443)</f>
        <v>185383.33333333334</v>
      </c>
      <c r="U444" s="1">
        <f>SUM(U424:U443)</f>
        <v>273983.3333333333</v>
      </c>
      <c r="V444" s="1">
        <f>SUM(V424:V443)</f>
        <v>332000</v>
      </c>
      <c r="W444" s="1">
        <f>SUM(W424:W443)</f>
        <v>272416.6666666667</v>
      </c>
      <c r="X444" s="1"/>
      <c r="Y444" s="1"/>
      <c r="Z444" s="1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2.75">
      <c r="A445" s="1"/>
      <c r="B445" s="1"/>
      <c r="C445" s="1"/>
      <c r="D445" s="1"/>
      <c r="E445" s="1"/>
      <c r="F445" s="1"/>
      <c r="G445" s="1"/>
      <c r="H445" s="5" t="s">
        <v>1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5"/>
      <c r="T445" s="1"/>
      <c r="U445" s="1"/>
      <c r="V445" s="1"/>
      <c r="W445" s="1"/>
      <c r="X445" s="1"/>
      <c r="Y445" s="1"/>
      <c r="Z445" s="1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2.75">
      <c r="A446" s="1"/>
      <c r="B446" s="3" t="s">
        <v>168</v>
      </c>
      <c r="C446" s="3" t="s">
        <v>401</v>
      </c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5"/>
      <c r="T446" s="1"/>
      <c r="U446" s="1"/>
      <c r="V446" s="1"/>
      <c r="W446" s="1"/>
      <c r="X446" s="1"/>
      <c r="Y446" s="1"/>
      <c r="Z446" s="1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2.75">
      <c r="A447" s="1"/>
      <c r="B447" s="1"/>
      <c r="C447" s="1"/>
      <c r="D447" s="1"/>
      <c r="E447" s="1"/>
      <c r="F447" s="1" t="str">
        <f>D8</f>
        <v> - EUR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5"/>
      <c r="T447" s="1" t="str">
        <f>F447</f>
        <v> - EUR</v>
      </c>
      <c r="U447" s="1"/>
      <c r="V447" s="1"/>
      <c r="W447" s="1"/>
      <c r="X447" s="1"/>
      <c r="Y447" s="1"/>
      <c r="Z447" s="1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2.75">
      <c r="A448" s="1"/>
      <c r="B448" s="8" t="str">
        <f aca="true" t="shared" si="186" ref="B448:C469">B422</f>
        <v> No.</v>
      </c>
      <c r="C448" s="8" t="str">
        <f t="shared" si="186"/>
        <v>Description</v>
      </c>
      <c r="D448" s="8"/>
      <c r="E448" s="8" t="str">
        <f>E422</f>
        <v>     Initial</v>
      </c>
      <c r="F448" s="14"/>
      <c r="G448" s="14" t="str">
        <f>G422</f>
        <v>  By month</v>
      </c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8" t="str">
        <f>R422</f>
        <v>  Average</v>
      </c>
      <c r="S448" s="15"/>
      <c r="T448" s="5"/>
      <c r="U448" s="5" t="str">
        <f>U422</f>
        <v>Quarterly average</v>
      </c>
      <c r="V448" s="5"/>
      <c r="W448" s="5"/>
      <c r="X448" s="1"/>
      <c r="Y448" s="1"/>
      <c r="Z448" s="1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2.75">
      <c r="A449" s="1"/>
      <c r="B449" s="12" t="str">
        <f t="shared" si="186"/>
        <v> </v>
      </c>
      <c r="C449" s="12" t="str">
        <f t="shared" si="186"/>
        <v> </v>
      </c>
      <c r="D449" s="12"/>
      <c r="E449" s="12" t="str">
        <f>E423</f>
        <v>  inventory</v>
      </c>
      <c r="F449" s="12" t="str">
        <f>F423</f>
        <v>        1</v>
      </c>
      <c r="G449" s="12" t="str">
        <f>G423</f>
        <v>        2</v>
      </c>
      <c r="H449" s="12" t="str">
        <f aca="true" t="shared" si="187" ref="H449:Q449">H423</f>
        <v>        3</v>
      </c>
      <c r="I449" s="12" t="str">
        <f t="shared" si="187"/>
        <v>        4</v>
      </c>
      <c r="J449" s="12" t="str">
        <f t="shared" si="187"/>
        <v>        5</v>
      </c>
      <c r="K449" s="12" t="str">
        <f t="shared" si="187"/>
        <v>        6</v>
      </c>
      <c r="L449" s="12" t="str">
        <f t="shared" si="187"/>
        <v>        7</v>
      </c>
      <c r="M449" s="12" t="str">
        <f t="shared" si="187"/>
        <v>        8</v>
      </c>
      <c r="N449" s="12" t="str">
        <f t="shared" si="187"/>
        <v>        9</v>
      </c>
      <c r="O449" s="12" t="str">
        <f t="shared" si="187"/>
        <v>        10</v>
      </c>
      <c r="P449" s="12" t="str">
        <f t="shared" si="187"/>
        <v>        11</v>
      </c>
      <c r="Q449" s="12" t="str">
        <f t="shared" si="187"/>
        <v>        12</v>
      </c>
      <c r="R449" s="12" t="str">
        <f>R423</f>
        <v> </v>
      </c>
      <c r="S449" s="15"/>
      <c r="T449" s="5" t="str">
        <f>T423</f>
        <v>       Q1</v>
      </c>
      <c r="U449" s="5" t="str">
        <f>U423</f>
        <v>       Q2</v>
      </c>
      <c r="V449" s="5" t="str">
        <f>V423</f>
        <v>       Q3</v>
      </c>
      <c r="W449" s="5" t="str">
        <f>W423</f>
        <v>       Q4</v>
      </c>
      <c r="X449" s="1"/>
      <c r="Y449" s="1"/>
      <c r="Z449" s="1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2.75">
      <c r="A450" s="1"/>
      <c r="B450" s="5">
        <f t="shared" si="186"/>
        <v>1</v>
      </c>
      <c r="C450" s="1" t="str">
        <f t="shared" si="186"/>
        <v>Output 1</v>
      </c>
      <c r="D450" s="5"/>
      <c r="E450" s="5">
        <f aca="true" t="shared" si="188" ref="E450:Q450">E424*$F$635</f>
        <v>103531.65196</v>
      </c>
      <c r="F450" s="5">
        <f t="shared" si="188"/>
        <v>128638.07756030001</v>
      </c>
      <c r="G450" s="5">
        <f t="shared" si="188"/>
        <v>111296.52585700002</v>
      </c>
      <c r="H450" s="5">
        <f t="shared" si="188"/>
        <v>51765.82598</v>
      </c>
      <c r="I450" s="5">
        <f t="shared" si="188"/>
        <v>0</v>
      </c>
      <c r="J450" s="5">
        <f t="shared" si="188"/>
        <v>0</v>
      </c>
      <c r="K450" s="5">
        <f t="shared" si="188"/>
        <v>0</v>
      </c>
      <c r="L450" s="5">
        <f t="shared" si="188"/>
        <v>0</v>
      </c>
      <c r="M450" s="5">
        <f t="shared" si="188"/>
        <v>0</v>
      </c>
      <c r="N450" s="5">
        <f t="shared" si="188"/>
        <v>0</v>
      </c>
      <c r="O450" s="5">
        <f t="shared" si="188"/>
        <v>0</v>
      </c>
      <c r="P450" s="5">
        <f t="shared" si="188"/>
        <v>0</v>
      </c>
      <c r="Q450" s="5">
        <f t="shared" si="188"/>
        <v>0</v>
      </c>
      <c r="R450" s="5">
        <f aca="true" t="shared" si="189" ref="R450:R469">SUM(F450:Q450)/$D$10</f>
        <v>24308.36911644167</v>
      </c>
      <c r="S450" s="15"/>
      <c r="T450" s="5">
        <f aca="true" t="shared" si="190" ref="T450:T469">SUM(F450:H450)/3</f>
        <v>97233.47646576668</v>
      </c>
      <c r="U450" s="5">
        <f aca="true" t="shared" si="191" ref="U450:U469">SUM(I450:K450)/3</f>
        <v>0</v>
      </c>
      <c r="V450" s="5">
        <f aca="true" t="shared" si="192" ref="V450:V469">SUM(L450:N450)/3</f>
        <v>0</v>
      </c>
      <c r="W450" s="5">
        <f aca="true" t="shared" si="193" ref="W450:W469">SUM(O450:Q450)/3</f>
        <v>0</v>
      </c>
      <c r="X450" s="1"/>
      <c r="Y450" s="1"/>
      <c r="Z450" s="1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2.75">
      <c r="A451" s="1"/>
      <c r="B451" s="5">
        <f t="shared" si="186"/>
        <v>2</v>
      </c>
      <c r="C451" s="1" t="str">
        <f t="shared" si="186"/>
        <v>Output 2</v>
      </c>
      <c r="D451" s="5"/>
      <c r="E451" s="5">
        <f aca="true" t="shared" si="194" ref="E451:Q451">E425*$G$635</f>
        <v>69416.61237</v>
      </c>
      <c r="F451" s="5">
        <f t="shared" si="194"/>
        <v>50905.515738</v>
      </c>
      <c r="G451" s="5">
        <f t="shared" si="194"/>
        <v>32394.419106</v>
      </c>
      <c r="H451" s="5">
        <f t="shared" si="194"/>
        <v>13883.322474</v>
      </c>
      <c r="I451" s="5">
        <f t="shared" si="194"/>
        <v>0</v>
      </c>
      <c r="J451" s="5">
        <f t="shared" si="194"/>
        <v>0</v>
      </c>
      <c r="K451" s="5">
        <f t="shared" si="194"/>
        <v>0</v>
      </c>
      <c r="L451" s="5">
        <f t="shared" si="194"/>
        <v>0</v>
      </c>
      <c r="M451" s="5">
        <f t="shared" si="194"/>
        <v>0</v>
      </c>
      <c r="N451" s="5">
        <f t="shared" si="194"/>
        <v>0</v>
      </c>
      <c r="O451" s="5">
        <f t="shared" si="194"/>
        <v>0</v>
      </c>
      <c r="P451" s="5">
        <f t="shared" si="194"/>
        <v>0</v>
      </c>
      <c r="Q451" s="5">
        <f t="shared" si="194"/>
        <v>0</v>
      </c>
      <c r="R451" s="5">
        <f t="shared" si="189"/>
        <v>8098.6047765</v>
      </c>
      <c r="S451" s="15"/>
      <c r="T451" s="5">
        <f t="shared" si="190"/>
        <v>32394.419106</v>
      </c>
      <c r="U451" s="5">
        <f t="shared" si="191"/>
        <v>0</v>
      </c>
      <c r="V451" s="5">
        <f t="shared" si="192"/>
        <v>0</v>
      </c>
      <c r="W451" s="5">
        <f t="shared" si="193"/>
        <v>0</v>
      </c>
      <c r="X451" s="1"/>
      <c r="Y451" s="1"/>
      <c r="Z451" s="1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2.75">
      <c r="A452" s="1"/>
      <c r="B452" s="5">
        <f t="shared" si="186"/>
        <v>3</v>
      </c>
      <c r="C452" s="1" t="str">
        <f t="shared" si="186"/>
        <v>Output 3</v>
      </c>
      <c r="D452" s="5"/>
      <c r="E452" s="5">
        <f aca="true" t="shared" si="195" ref="E452:Q452">E426*$H$635</f>
        <v>23996.163389999994</v>
      </c>
      <c r="F452" s="5">
        <f t="shared" si="195"/>
        <v>38393.861423999995</v>
      </c>
      <c r="G452" s="5">
        <f t="shared" si="195"/>
        <v>84466.49513279999</v>
      </c>
      <c r="H452" s="5">
        <f t="shared" si="195"/>
        <v>189569.69078099995</v>
      </c>
      <c r="I452" s="5">
        <f t="shared" si="195"/>
        <v>318429.08818529994</v>
      </c>
      <c r="J452" s="5">
        <f t="shared" si="195"/>
        <v>376259.84195519995</v>
      </c>
      <c r="K452" s="5">
        <f t="shared" si="195"/>
        <v>526475.8247765999</v>
      </c>
      <c r="L452" s="5">
        <f t="shared" si="195"/>
        <v>508958.6255018999</v>
      </c>
      <c r="M452" s="5">
        <f t="shared" si="195"/>
        <v>573988.2282887999</v>
      </c>
      <c r="N452" s="5">
        <f t="shared" si="195"/>
        <v>515197.6279832999</v>
      </c>
      <c r="O452" s="5">
        <f t="shared" si="195"/>
        <v>429051.4014131999</v>
      </c>
      <c r="P452" s="5">
        <f t="shared" si="195"/>
        <v>383938.6142399999</v>
      </c>
      <c r="Q452" s="5">
        <f t="shared" si="195"/>
        <v>436730.1736979999</v>
      </c>
      <c r="R452" s="5">
        <f t="shared" si="189"/>
        <v>365121.622781675</v>
      </c>
      <c r="S452" s="15"/>
      <c r="T452" s="5">
        <f t="shared" si="190"/>
        <v>104143.34911259997</v>
      </c>
      <c r="U452" s="5">
        <f t="shared" si="191"/>
        <v>407054.91830569995</v>
      </c>
      <c r="V452" s="5">
        <f t="shared" si="192"/>
        <v>532714.8272579998</v>
      </c>
      <c r="W452" s="5">
        <f t="shared" si="193"/>
        <v>416573.3964503999</v>
      </c>
      <c r="X452" s="1"/>
      <c r="Y452" s="1"/>
      <c r="Z452" s="1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2.75">
      <c r="A453" s="1"/>
      <c r="B453" s="5">
        <f t="shared" si="186"/>
        <v>4</v>
      </c>
      <c r="C453" s="1" t="str">
        <f t="shared" si="186"/>
        <v>Output 4</v>
      </c>
      <c r="D453" s="5"/>
      <c r="E453" s="5">
        <f aca="true" t="shared" si="196" ref="E453:Q453">E427*$I$635</f>
        <v>26216.805990000004</v>
      </c>
      <c r="F453" s="5">
        <f t="shared" si="196"/>
        <v>35917.024206300004</v>
      </c>
      <c r="G453" s="5">
        <f t="shared" si="196"/>
        <v>25430.301810300003</v>
      </c>
      <c r="H453" s="5">
        <f t="shared" si="196"/>
        <v>0</v>
      </c>
      <c r="I453" s="5">
        <f t="shared" si="196"/>
        <v>0</v>
      </c>
      <c r="J453" s="5">
        <f t="shared" si="196"/>
        <v>0</v>
      </c>
      <c r="K453" s="5">
        <f t="shared" si="196"/>
        <v>0</v>
      </c>
      <c r="L453" s="5">
        <f t="shared" si="196"/>
        <v>0</v>
      </c>
      <c r="M453" s="5">
        <f t="shared" si="196"/>
        <v>0</v>
      </c>
      <c r="N453" s="5">
        <f t="shared" si="196"/>
        <v>0</v>
      </c>
      <c r="O453" s="5">
        <f t="shared" si="196"/>
        <v>0</v>
      </c>
      <c r="P453" s="5">
        <f t="shared" si="196"/>
        <v>0</v>
      </c>
      <c r="Q453" s="5">
        <f t="shared" si="196"/>
        <v>0</v>
      </c>
      <c r="R453" s="5">
        <f t="shared" si="189"/>
        <v>5112.277168050001</v>
      </c>
      <c r="S453" s="15"/>
      <c r="T453" s="5">
        <f t="shared" si="190"/>
        <v>20449.108672200004</v>
      </c>
      <c r="U453" s="5">
        <f t="shared" si="191"/>
        <v>0</v>
      </c>
      <c r="V453" s="5">
        <f t="shared" si="192"/>
        <v>0</v>
      </c>
      <c r="W453" s="5">
        <f t="shared" si="193"/>
        <v>0</v>
      </c>
      <c r="X453" s="1"/>
      <c r="Y453" s="1"/>
      <c r="Z453" s="1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2.75">
      <c r="A454" s="1"/>
      <c r="B454" s="5">
        <f t="shared" si="186"/>
        <v>5</v>
      </c>
      <c r="C454" s="1" t="str">
        <f t="shared" si="186"/>
        <v>Output 5</v>
      </c>
      <c r="D454" s="5"/>
      <c r="E454" s="5">
        <f aca="true" t="shared" si="197" ref="E454:Q454">E428*$J$635</f>
        <v>0</v>
      </c>
      <c r="F454" s="5">
        <f t="shared" si="197"/>
        <v>5370.3766179</v>
      </c>
      <c r="G454" s="5">
        <f t="shared" si="197"/>
        <v>17134.0587333</v>
      </c>
      <c r="H454" s="5">
        <f t="shared" si="197"/>
        <v>45264.6029223</v>
      </c>
      <c r="I454" s="5">
        <f t="shared" si="197"/>
        <v>54470.962838700005</v>
      </c>
      <c r="J454" s="5">
        <f t="shared" si="197"/>
        <v>58818.410577</v>
      </c>
      <c r="K454" s="5">
        <f t="shared" si="197"/>
        <v>79532.72038890001</v>
      </c>
      <c r="L454" s="5">
        <f t="shared" si="197"/>
        <v>96922.5113421</v>
      </c>
      <c r="M454" s="5">
        <f t="shared" si="197"/>
        <v>95899.58246250001</v>
      </c>
      <c r="N454" s="5">
        <f t="shared" si="197"/>
        <v>98201.1724416</v>
      </c>
      <c r="O454" s="5">
        <f t="shared" si="197"/>
        <v>100247.0302008</v>
      </c>
      <c r="P454" s="5">
        <f t="shared" si="197"/>
        <v>98201.1724416</v>
      </c>
      <c r="Q454" s="5">
        <f t="shared" si="197"/>
        <v>59329.875016800004</v>
      </c>
      <c r="R454" s="5">
        <f t="shared" si="189"/>
        <v>67449.37299862501</v>
      </c>
      <c r="S454" s="15"/>
      <c r="T454" s="5">
        <f t="shared" si="190"/>
        <v>22589.679424500002</v>
      </c>
      <c r="U454" s="5">
        <f t="shared" si="191"/>
        <v>64274.0312682</v>
      </c>
      <c r="V454" s="5">
        <f t="shared" si="192"/>
        <v>97007.75541540001</v>
      </c>
      <c r="W454" s="5">
        <f t="shared" si="193"/>
        <v>85926.0258864</v>
      </c>
      <c r="X454" s="1"/>
      <c r="Y454" s="1"/>
      <c r="Z454" s="1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2.75">
      <c r="A455" s="1"/>
      <c r="B455" s="5">
        <f t="shared" si="186"/>
        <v>6</v>
      </c>
      <c r="C455" s="1" t="str">
        <f t="shared" si="186"/>
        <v>Output 6</v>
      </c>
      <c r="D455" s="5"/>
      <c r="E455" s="5">
        <f aca="true" t="shared" si="198" ref="E455:Q455">E429*$K$635</f>
        <v>0</v>
      </c>
      <c r="F455" s="5">
        <f t="shared" si="198"/>
        <v>78344.48396289999</v>
      </c>
      <c r="G455" s="5">
        <f t="shared" si="198"/>
        <v>170444.1063315</v>
      </c>
      <c r="H455" s="5">
        <f t="shared" si="198"/>
        <v>282279.3620648</v>
      </c>
      <c r="I455" s="5">
        <f t="shared" si="198"/>
        <v>254171.03575749998</v>
      </c>
      <c r="J455" s="5">
        <f t="shared" si="198"/>
        <v>220082.2144912</v>
      </c>
      <c r="K455" s="5">
        <f t="shared" si="198"/>
        <v>185993.39322489998</v>
      </c>
      <c r="L455" s="5">
        <f t="shared" si="198"/>
        <v>149512.373975</v>
      </c>
      <c r="M455" s="5">
        <f t="shared" si="198"/>
        <v>177022.6507864</v>
      </c>
      <c r="N455" s="5">
        <f t="shared" si="198"/>
        <v>268524.2236591</v>
      </c>
      <c r="O455" s="5">
        <f t="shared" si="198"/>
        <v>223670.51146659997</v>
      </c>
      <c r="P455" s="5">
        <f t="shared" si="198"/>
        <v>179414.84876999998</v>
      </c>
      <c r="Q455" s="5">
        <f t="shared" si="198"/>
        <v>144129.92851189998</v>
      </c>
      <c r="R455" s="5">
        <f t="shared" si="189"/>
        <v>194465.76108348332</v>
      </c>
      <c r="S455" s="15"/>
      <c r="T455" s="5">
        <f t="shared" si="190"/>
        <v>177022.6507864</v>
      </c>
      <c r="U455" s="5">
        <f t="shared" si="191"/>
        <v>220082.21449119996</v>
      </c>
      <c r="V455" s="5">
        <f t="shared" si="192"/>
        <v>198353.08280683332</v>
      </c>
      <c r="W455" s="5">
        <f t="shared" si="193"/>
        <v>182405.09624949997</v>
      </c>
      <c r="X455" s="1"/>
      <c r="Y455" s="1"/>
      <c r="Z455" s="1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2.75">
      <c r="A456" s="1"/>
      <c r="B456" s="5">
        <f t="shared" si="186"/>
        <v>7</v>
      </c>
      <c r="C456" s="1" t="str">
        <f t="shared" si="186"/>
        <v>Output 7</v>
      </c>
      <c r="D456" s="5"/>
      <c r="E456" s="5">
        <f aca="true" t="shared" si="199" ref="E456:Q456">E430*$L$635</f>
        <v>133670.56077</v>
      </c>
      <c r="F456" s="5">
        <f t="shared" si="199"/>
        <v>144809.7741675</v>
      </c>
      <c r="G456" s="5">
        <f t="shared" si="199"/>
        <v>97579.50936210001</v>
      </c>
      <c r="H456" s="5">
        <f t="shared" si="199"/>
        <v>46339.127733600006</v>
      </c>
      <c r="I456" s="5">
        <f t="shared" si="199"/>
        <v>59260.6152747</v>
      </c>
      <c r="J456" s="5">
        <f t="shared" si="199"/>
        <v>60597.3208824</v>
      </c>
      <c r="K456" s="5">
        <f t="shared" si="199"/>
        <v>68617.5545286</v>
      </c>
      <c r="L456" s="5">
        <f t="shared" si="199"/>
        <v>61934.026490100005</v>
      </c>
      <c r="M456" s="5">
        <f t="shared" si="199"/>
        <v>72182.10281580001</v>
      </c>
      <c r="N456" s="5">
        <f t="shared" si="199"/>
        <v>76192.2196389</v>
      </c>
      <c r="O456" s="5">
        <f t="shared" si="199"/>
        <v>71290.965744</v>
      </c>
      <c r="P456" s="5">
        <f t="shared" si="199"/>
        <v>73964.3769594</v>
      </c>
      <c r="Q456" s="5">
        <f t="shared" si="199"/>
        <v>93569.39253900001</v>
      </c>
      <c r="R456" s="5">
        <f t="shared" si="189"/>
        <v>77194.748844675</v>
      </c>
      <c r="S456" s="15"/>
      <c r="T456" s="5">
        <f t="shared" si="190"/>
        <v>96242.8037544</v>
      </c>
      <c r="U456" s="5">
        <f t="shared" si="191"/>
        <v>62825.1635619</v>
      </c>
      <c r="V456" s="5">
        <f t="shared" si="192"/>
        <v>70102.78298160002</v>
      </c>
      <c r="W456" s="5">
        <f t="shared" si="193"/>
        <v>79608.24508080001</v>
      </c>
      <c r="X456" s="1"/>
      <c r="Y456" s="1"/>
      <c r="Z456" s="1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2.75">
      <c r="A457" s="1"/>
      <c r="B457" s="5">
        <f t="shared" si="186"/>
        <v>8</v>
      </c>
      <c r="C457" s="1" t="str">
        <f t="shared" si="186"/>
        <v>Output 8</v>
      </c>
      <c r="D457" s="5"/>
      <c r="E457" s="5">
        <f aca="true" t="shared" si="200" ref="E457:Q457">E431*$M$635</f>
        <v>7861.5476385</v>
      </c>
      <c r="F457" s="5">
        <f t="shared" si="200"/>
        <v>24894.90085525</v>
      </c>
      <c r="G457" s="5">
        <f t="shared" si="200"/>
        <v>13888.734161350001</v>
      </c>
      <c r="H457" s="5">
        <f t="shared" si="200"/>
        <v>262.05158795</v>
      </c>
      <c r="I457" s="5">
        <f t="shared" si="200"/>
        <v>2620.5158795</v>
      </c>
      <c r="J457" s="5">
        <f t="shared" si="200"/>
        <v>4978.9801710500005</v>
      </c>
      <c r="K457" s="5">
        <f t="shared" si="200"/>
        <v>8385.6508144</v>
      </c>
      <c r="L457" s="5">
        <f t="shared" si="200"/>
        <v>14412.837337250001</v>
      </c>
      <c r="M457" s="5">
        <f t="shared" si="200"/>
        <v>20440.023860100002</v>
      </c>
      <c r="N457" s="5">
        <f t="shared" si="200"/>
        <v>27515.41673475</v>
      </c>
      <c r="O457" s="5">
        <f t="shared" si="200"/>
        <v>30922.0873781</v>
      </c>
      <c r="P457" s="5">
        <f t="shared" si="200"/>
        <v>30135.93261425</v>
      </c>
      <c r="Q457" s="5">
        <f t="shared" si="200"/>
        <v>37211.3254889</v>
      </c>
      <c r="R457" s="5">
        <f t="shared" si="189"/>
        <v>17972.37140690417</v>
      </c>
      <c r="S457" s="15"/>
      <c r="T457" s="5">
        <f t="shared" si="190"/>
        <v>13015.228868183336</v>
      </c>
      <c r="U457" s="5">
        <f t="shared" si="191"/>
        <v>5328.382288316667</v>
      </c>
      <c r="V457" s="5">
        <f t="shared" si="192"/>
        <v>20789.425977366667</v>
      </c>
      <c r="W457" s="5">
        <f t="shared" si="193"/>
        <v>32756.44849375</v>
      </c>
      <c r="X457" s="1"/>
      <c r="Y457" s="1"/>
      <c r="Z457" s="1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2.75">
      <c r="A458" s="1"/>
      <c r="B458" s="5">
        <f t="shared" si="186"/>
        <v>9</v>
      </c>
      <c r="C458" s="1" t="str">
        <f t="shared" si="186"/>
        <v>Output 9</v>
      </c>
      <c r="D458" s="5"/>
      <c r="E458" s="5">
        <f aca="true" t="shared" si="201" ref="E458:Q458">E432*$N$635</f>
        <v>15233.405440000006</v>
      </c>
      <c r="F458" s="5">
        <f t="shared" si="201"/>
        <v>15081.071385600006</v>
      </c>
      <c r="G458" s="5">
        <f t="shared" si="201"/>
        <v>13100.728678400004</v>
      </c>
      <c r="H458" s="5">
        <f t="shared" si="201"/>
        <v>14928.737331200005</v>
      </c>
      <c r="I458" s="5">
        <f t="shared" si="201"/>
        <v>16299.743820800006</v>
      </c>
      <c r="J458" s="5">
        <f t="shared" si="201"/>
        <v>11882.056243200004</v>
      </c>
      <c r="K458" s="5">
        <f t="shared" si="201"/>
        <v>12796.060569600004</v>
      </c>
      <c r="L458" s="5">
        <f t="shared" si="201"/>
        <v>8987.709209600003</v>
      </c>
      <c r="M458" s="5">
        <f t="shared" si="201"/>
        <v>7921.3708288000025</v>
      </c>
      <c r="N458" s="5">
        <f t="shared" si="201"/>
        <v>8378.372992000002</v>
      </c>
      <c r="O458" s="5">
        <f t="shared" si="201"/>
        <v>8073.704883200003</v>
      </c>
      <c r="P458" s="5">
        <f t="shared" si="201"/>
        <v>7616.702720000003</v>
      </c>
      <c r="Q458" s="5">
        <f t="shared" si="201"/>
        <v>6855.032448000003</v>
      </c>
      <c r="R458" s="5">
        <f t="shared" si="189"/>
        <v>10993.44092586667</v>
      </c>
      <c r="S458" s="15"/>
      <c r="T458" s="5">
        <f t="shared" si="190"/>
        <v>14370.17913173334</v>
      </c>
      <c r="U458" s="5">
        <f t="shared" si="191"/>
        <v>13659.286877866673</v>
      </c>
      <c r="V458" s="5">
        <f t="shared" si="192"/>
        <v>8429.151010133335</v>
      </c>
      <c r="W458" s="5">
        <f t="shared" si="193"/>
        <v>7515.1466837333355</v>
      </c>
      <c r="X458" s="1"/>
      <c r="Y458" s="1"/>
      <c r="Z458" s="1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2.75">
      <c r="A459" s="1"/>
      <c r="B459" s="5">
        <f t="shared" si="186"/>
        <v>10</v>
      </c>
      <c r="C459" s="1" t="str">
        <f t="shared" si="186"/>
        <v>Output 10</v>
      </c>
      <c r="D459" s="5"/>
      <c r="E459" s="5">
        <f aca="true" t="shared" si="202" ref="E459:Q459">E433*$O$635</f>
        <v>0</v>
      </c>
      <c r="F459" s="5">
        <f t="shared" si="202"/>
        <v>0</v>
      </c>
      <c r="G459" s="5">
        <f t="shared" si="202"/>
        <v>65350.83718999999</v>
      </c>
      <c r="H459" s="5">
        <f t="shared" si="202"/>
        <v>143771.841818</v>
      </c>
      <c r="I459" s="5">
        <f t="shared" si="202"/>
        <v>130701.67437999998</v>
      </c>
      <c r="J459" s="5">
        <f t="shared" si="202"/>
        <v>117631.50694199999</v>
      </c>
      <c r="K459" s="5">
        <f t="shared" si="202"/>
        <v>111096.42322299999</v>
      </c>
      <c r="L459" s="5">
        <f t="shared" si="202"/>
        <v>104561.33950399999</v>
      </c>
      <c r="M459" s="5">
        <f t="shared" si="202"/>
        <v>91491.17206599998</v>
      </c>
      <c r="N459" s="5">
        <f t="shared" si="202"/>
        <v>71885.920909</v>
      </c>
      <c r="O459" s="5">
        <f t="shared" si="202"/>
        <v>52280.669751999994</v>
      </c>
      <c r="P459" s="5">
        <f t="shared" si="202"/>
        <v>32675.418594999996</v>
      </c>
      <c r="Q459" s="5">
        <f t="shared" si="202"/>
        <v>26140.334875999997</v>
      </c>
      <c r="R459" s="5">
        <f t="shared" si="189"/>
        <v>78965.59493791666</v>
      </c>
      <c r="S459" s="15"/>
      <c r="T459" s="5">
        <f t="shared" si="190"/>
        <v>69707.55966933332</v>
      </c>
      <c r="U459" s="5">
        <f t="shared" si="191"/>
        <v>119809.86818166666</v>
      </c>
      <c r="V459" s="5">
        <f t="shared" si="192"/>
        <v>89312.81082633331</v>
      </c>
      <c r="W459" s="5">
        <f t="shared" si="193"/>
        <v>37032.141074333325</v>
      </c>
      <c r="X459" s="1"/>
      <c r="Y459" s="1"/>
      <c r="Z459" s="1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2.75">
      <c r="A460" s="1"/>
      <c r="B460" s="5">
        <f t="shared" si="186"/>
        <v>11</v>
      </c>
      <c r="C460" s="1" t="str">
        <f t="shared" si="186"/>
        <v>Output 11</v>
      </c>
      <c r="D460" s="5"/>
      <c r="E460" s="5">
        <f aca="true" t="shared" si="203" ref="E460:Q460">E434*$P$635</f>
        <v>0</v>
      </c>
      <c r="F460" s="5">
        <f t="shared" si="203"/>
        <v>0</v>
      </c>
      <c r="G460" s="5">
        <f t="shared" si="203"/>
        <v>0</v>
      </c>
      <c r="H460" s="5">
        <f t="shared" si="203"/>
        <v>0</v>
      </c>
      <c r="I460" s="5">
        <f t="shared" si="203"/>
        <v>0</v>
      </c>
      <c r="J460" s="5">
        <f t="shared" si="203"/>
        <v>0</v>
      </c>
      <c r="K460" s="5">
        <f t="shared" si="203"/>
        <v>0</v>
      </c>
      <c r="L460" s="5">
        <f t="shared" si="203"/>
        <v>0</v>
      </c>
      <c r="M460" s="5">
        <f t="shared" si="203"/>
        <v>0</v>
      </c>
      <c r="N460" s="5">
        <f t="shared" si="203"/>
        <v>0</v>
      </c>
      <c r="O460" s="5">
        <f t="shared" si="203"/>
        <v>0</v>
      </c>
      <c r="P460" s="5">
        <f t="shared" si="203"/>
        <v>0</v>
      </c>
      <c r="Q460" s="5">
        <f t="shared" si="203"/>
        <v>0</v>
      </c>
      <c r="R460" s="5">
        <f t="shared" si="189"/>
        <v>0</v>
      </c>
      <c r="S460" s="15"/>
      <c r="T460" s="5">
        <f t="shared" si="190"/>
        <v>0</v>
      </c>
      <c r="U460" s="5">
        <f t="shared" si="191"/>
        <v>0</v>
      </c>
      <c r="V460" s="5">
        <f t="shared" si="192"/>
        <v>0</v>
      </c>
      <c r="W460" s="5">
        <f t="shared" si="193"/>
        <v>0</v>
      </c>
      <c r="X460" s="1"/>
      <c r="Y460" s="1"/>
      <c r="Z460" s="1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2.75">
      <c r="A461" s="1"/>
      <c r="B461" s="5">
        <f t="shared" si="186"/>
        <v>12</v>
      </c>
      <c r="C461" s="1" t="str">
        <f t="shared" si="186"/>
        <v>Output 12</v>
      </c>
      <c r="D461" s="5"/>
      <c r="E461" s="5">
        <f aca="true" t="shared" si="204" ref="E461:Q461">E435*$Q$635</f>
        <v>0</v>
      </c>
      <c r="F461" s="5">
        <f t="shared" si="204"/>
        <v>0</v>
      </c>
      <c r="G461" s="5">
        <f t="shared" si="204"/>
        <v>0</v>
      </c>
      <c r="H461" s="5">
        <f t="shared" si="204"/>
        <v>0</v>
      </c>
      <c r="I461" s="5">
        <f t="shared" si="204"/>
        <v>0</v>
      </c>
      <c r="J461" s="5">
        <f t="shared" si="204"/>
        <v>0</v>
      </c>
      <c r="K461" s="5">
        <f t="shared" si="204"/>
        <v>0</v>
      </c>
      <c r="L461" s="5">
        <f t="shared" si="204"/>
        <v>0</v>
      </c>
      <c r="M461" s="5">
        <f t="shared" si="204"/>
        <v>0</v>
      </c>
      <c r="N461" s="5">
        <f t="shared" si="204"/>
        <v>0</v>
      </c>
      <c r="O461" s="5">
        <f t="shared" si="204"/>
        <v>0</v>
      </c>
      <c r="P461" s="5">
        <f t="shared" si="204"/>
        <v>0</v>
      </c>
      <c r="Q461" s="5">
        <f t="shared" si="204"/>
        <v>0</v>
      </c>
      <c r="R461" s="5">
        <f t="shared" si="189"/>
        <v>0</v>
      </c>
      <c r="S461" s="15"/>
      <c r="T461" s="5">
        <f t="shared" si="190"/>
        <v>0</v>
      </c>
      <c r="U461" s="5">
        <f t="shared" si="191"/>
        <v>0</v>
      </c>
      <c r="V461" s="5">
        <f t="shared" si="192"/>
        <v>0</v>
      </c>
      <c r="W461" s="5">
        <f t="shared" si="193"/>
        <v>0</v>
      </c>
      <c r="X461" s="1"/>
      <c r="Y461" s="1"/>
      <c r="Z461" s="1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2.75">
      <c r="A462" s="1"/>
      <c r="B462" s="5">
        <f t="shared" si="186"/>
        <v>13</v>
      </c>
      <c r="C462" s="1" t="str">
        <f t="shared" si="186"/>
        <v>Output 13</v>
      </c>
      <c r="D462" s="5"/>
      <c r="E462" s="5">
        <f aca="true" t="shared" si="205" ref="E462:Q462">E436*$R$635</f>
        <v>0</v>
      </c>
      <c r="F462" s="5">
        <f t="shared" si="205"/>
        <v>0</v>
      </c>
      <c r="G462" s="5">
        <f t="shared" si="205"/>
        <v>0</v>
      </c>
      <c r="H462" s="5">
        <f t="shared" si="205"/>
        <v>0</v>
      </c>
      <c r="I462" s="5">
        <f t="shared" si="205"/>
        <v>0</v>
      </c>
      <c r="J462" s="5">
        <f t="shared" si="205"/>
        <v>0</v>
      </c>
      <c r="K462" s="5">
        <f t="shared" si="205"/>
        <v>0</v>
      </c>
      <c r="L462" s="5">
        <f t="shared" si="205"/>
        <v>0</v>
      </c>
      <c r="M462" s="5">
        <f t="shared" si="205"/>
        <v>0</v>
      </c>
      <c r="N462" s="5">
        <f t="shared" si="205"/>
        <v>0</v>
      </c>
      <c r="O462" s="5">
        <f t="shared" si="205"/>
        <v>0</v>
      </c>
      <c r="P462" s="5">
        <f t="shared" si="205"/>
        <v>0</v>
      </c>
      <c r="Q462" s="5">
        <f t="shared" si="205"/>
        <v>0</v>
      </c>
      <c r="R462" s="5">
        <f t="shared" si="189"/>
        <v>0</v>
      </c>
      <c r="S462" s="15"/>
      <c r="T462" s="5">
        <f t="shared" si="190"/>
        <v>0</v>
      </c>
      <c r="U462" s="5">
        <f t="shared" si="191"/>
        <v>0</v>
      </c>
      <c r="V462" s="5">
        <f t="shared" si="192"/>
        <v>0</v>
      </c>
      <c r="W462" s="5">
        <f t="shared" si="193"/>
        <v>0</v>
      </c>
      <c r="X462" s="1"/>
      <c r="Y462" s="1"/>
      <c r="Z462" s="1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2.75">
      <c r="A463" s="1"/>
      <c r="B463" s="5">
        <f t="shared" si="186"/>
        <v>14</v>
      </c>
      <c r="C463" s="1" t="str">
        <f t="shared" si="186"/>
        <v>Output 14</v>
      </c>
      <c r="D463" s="5"/>
      <c r="E463" s="5">
        <f aca="true" t="shared" si="206" ref="E463:Q463">E437*$S$635</f>
        <v>0</v>
      </c>
      <c r="F463" s="5">
        <f t="shared" si="206"/>
        <v>0</v>
      </c>
      <c r="G463" s="5">
        <f t="shared" si="206"/>
        <v>0</v>
      </c>
      <c r="H463" s="5">
        <f t="shared" si="206"/>
        <v>0</v>
      </c>
      <c r="I463" s="5">
        <f t="shared" si="206"/>
        <v>0</v>
      </c>
      <c r="J463" s="5">
        <f t="shared" si="206"/>
        <v>0</v>
      </c>
      <c r="K463" s="5">
        <f t="shared" si="206"/>
        <v>0</v>
      </c>
      <c r="L463" s="5">
        <f t="shared" si="206"/>
        <v>0</v>
      </c>
      <c r="M463" s="5">
        <f t="shared" si="206"/>
        <v>0</v>
      </c>
      <c r="N463" s="5">
        <f t="shared" si="206"/>
        <v>0</v>
      </c>
      <c r="O463" s="5">
        <f t="shared" si="206"/>
        <v>0</v>
      </c>
      <c r="P463" s="5">
        <f t="shared" si="206"/>
        <v>0</v>
      </c>
      <c r="Q463" s="5">
        <f t="shared" si="206"/>
        <v>0</v>
      </c>
      <c r="R463" s="5">
        <f t="shared" si="189"/>
        <v>0</v>
      </c>
      <c r="S463" s="15"/>
      <c r="T463" s="5">
        <f t="shared" si="190"/>
        <v>0</v>
      </c>
      <c r="U463" s="5">
        <f t="shared" si="191"/>
        <v>0</v>
      </c>
      <c r="V463" s="5">
        <f t="shared" si="192"/>
        <v>0</v>
      </c>
      <c r="W463" s="5">
        <f t="shared" si="193"/>
        <v>0</v>
      </c>
      <c r="X463" s="1"/>
      <c r="Y463" s="1"/>
      <c r="Z463" s="1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2.75">
      <c r="A464" s="1"/>
      <c r="B464" s="5">
        <f t="shared" si="186"/>
        <v>15</v>
      </c>
      <c r="C464" s="1" t="str">
        <f t="shared" si="186"/>
        <v>Output 15</v>
      </c>
      <c r="D464" s="5"/>
      <c r="E464" s="5">
        <f aca="true" t="shared" si="207" ref="E464:Q464">E438*$T$635</f>
        <v>0</v>
      </c>
      <c r="F464" s="5">
        <f t="shared" si="207"/>
        <v>0</v>
      </c>
      <c r="G464" s="5">
        <f t="shared" si="207"/>
        <v>0</v>
      </c>
      <c r="H464" s="5">
        <f t="shared" si="207"/>
        <v>0</v>
      </c>
      <c r="I464" s="5">
        <f t="shared" si="207"/>
        <v>0</v>
      </c>
      <c r="J464" s="5">
        <f t="shared" si="207"/>
        <v>0</v>
      </c>
      <c r="K464" s="5">
        <f t="shared" si="207"/>
        <v>0</v>
      </c>
      <c r="L464" s="5">
        <f t="shared" si="207"/>
        <v>0</v>
      </c>
      <c r="M464" s="5">
        <f t="shared" si="207"/>
        <v>0</v>
      </c>
      <c r="N464" s="5">
        <f t="shared" si="207"/>
        <v>0</v>
      </c>
      <c r="O464" s="5">
        <f t="shared" si="207"/>
        <v>0</v>
      </c>
      <c r="P464" s="5">
        <f t="shared" si="207"/>
        <v>0</v>
      </c>
      <c r="Q464" s="5">
        <f t="shared" si="207"/>
        <v>0</v>
      </c>
      <c r="R464" s="5">
        <f t="shared" si="189"/>
        <v>0</v>
      </c>
      <c r="S464" s="15"/>
      <c r="T464" s="5">
        <f t="shared" si="190"/>
        <v>0</v>
      </c>
      <c r="U464" s="5">
        <f t="shared" si="191"/>
        <v>0</v>
      </c>
      <c r="V464" s="5">
        <f t="shared" si="192"/>
        <v>0</v>
      </c>
      <c r="W464" s="5">
        <f t="shared" si="193"/>
        <v>0</v>
      </c>
      <c r="X464" s="1"/>
      <c r="Y464" s="1"/>
      <c r="Z464" s="1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2.75">
      <c r="A465" s="1"/>
      <c r="B465" s="5">
        <f t="shared" si="186"/>
        <v>16</v>
      </c>
      <c r="C465" s="1" t="str">
        <f t="shared" si="186"/>
        <v>Output 16</v>
      </c>
      <c r="D465" s="5"/>
      <c r="E465" s="5">
        <f aca="true" t="shared" si="208" ref="E465:Q465">E439*$U$635</f>
        <v>0</v>
      </c>
      <c r="F465" s="5">
        <f t="shared" si="208"/>
        <v>0</v>
      </c>
      <c r="G465" s="5">
        <f t="shared" si="208"/>
        <v>0</v>
      </c>
      <c r="H465" s="5">
        <f t="shared" si="208"/>
        <v>0</v>
      </c>
      <c r="I465" s="5">
        <f t="shared" si="208"/>
        <v>0</v>
      </c>
      <c r="J465" s="5">
        <f t="shared" si="208"/>
        <v>0</v>
      </c>
      <c r="K465" s="5">
        <f t="shared" si="208"/>
        <v>0</v>
      </c>
      <c r="L465" s="5">
        <f t="shared" si="208"/>
        <v>0</v>
      </c>
      <c r="M465" s="5">
        <f t="shared" si="208"/>
        <v>0</v>
      </c>
      <c r="N465" s="5">
        <f t="shared" si="208"/>
        <v>0</v>
      </c>
      <c r="O465" s="5">
        <f t="shared" si="208"/>
        <v>0</v>
      </c>
      <c r="P465" s="5">
        <f t="shared" si="208"/>
        <v>0</v>
      </c>
      <c r="Q465" s="5">
        <f t="shared" si="208"/>
        <v>0</v>
      </c>
      <c r="R465" s="5">
        <f t="shared" si="189"/>
        <v>0</v>
      </c>
      <c r="S465" s="15"/>
      <c r="T465" s="5">
        <f t="shared" si="190"/>
        <v>0</v>
      </c>
      <c r="U465" s="5">
        <f t="shared" si="191"/>
        <v>0</v>
      </c>
      <c r="V465" s="5">
        <f t="shared" si="192"/>
        <v>0</v>
      </c>
      <c r="W465" s="5">
        <f t="shared" si="193"/>
        <v>0</v>
      </c>
      <c r="X465" s="1"/>
      <c r="Y465" s="1"/>
      <c r="Z465" s="1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2.75">
      <c r="A466" s="1"/>
      <c r="B466" s="5">
        <f t="shared" si="186"/>
        <v>17</v>
      </c>
      <c r="C466" s="1" t="str">
        <f t="shared" si="186"/>
        <v>Output 17</v>
      </c>
      <c r="D466" s="5"/>
      <c r="E466" s="5">
        <f aca="true" t="shared" si="209" ref="E466:Q466">E440*$V$635</f>
        <v>0</v>
      </c>
      <c r="F466" s="5">
        <f t="shared" si="209"/>
        <v>0</v>
      </c>
      <c r="G466" s="5">
        <f t="shared" si="209"/>
        <v>0</v>
      </c>
      <c r="H466" s="5">
        <f t="shared" si="209"/>
        <v>0</v>
      </c>
      <c r="I466" s="5">
        <f t="shared" si="209"/>
        <v>0</v>
      </c>
      <c r="J466" s="5">
        <f t="shared" si="209"/>
        <v>0</v>
      </c>
      <c r="K466" s="5">
        <f t="shared" si="209"/>
        <v>0</v>
      </c>
      <c r="L466" s="5">
        <f t="shared" si="209"/>
        <v>0</v>
      </c>
      <c r="M466" s="5">
        <f t="shared" si="209"/>
        <v>0</v>
      </c>
      <c r="N466" s="5">
        <f t="shared" si="209"/>
        <v>0</v>
      </c>
      <c r="O466" s="5">
        <f t="shared" si="209"/>
        <v>0</v>
      </c>
      <c r="P466" s="5">
        <f t="shared" si="209"/>
        <v>0</v>
      </c>
      <c r="Q466" s="5">
        <f t="shared" si="209"/>
        <v>0</v>
      </c>
      <c r="R466" s="5">
        <f t="shared" si="189"/>
        <v>0</v>
      </c>
      <c r="S466" s="15"/>
      <c r="T466" s="5">
        <f t="shared" si="190"/>
        <v>0</v>
      </c>
      <c r="U466" s="5">
        <f t="shared" si="191"/>
        <v>0</v>
      </c>
      <c r="V466" s="5">
        <f t="shared" si="192"/>
        <v>0</v>
      </c>
      <c r="W466" s="5">
        <f t="shared" si="193"/>
        <v>0</v>
      </c>
      <c r="X466" s="1"/>
      <c r="Y466" s="1"/>
      <c r="Z466" s="1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2.75">
      <c r="A467" s="1"/>
      <c r="B467" s="5">
        <f t="shared" si="186"/>
        <v>18</v>
      </c>
      <c r="C467" s="1" t="str">
        <f t="shared" si="186"/>
        <v>Output 18</v>
      </c>
      <c r="D467" s="5"/>
      <c r="E467" s="5">
        <f aca="true" t="shared" si="210" ref="E467:Q467">E441*$W$635</f>
        <v>0</v>
      </c>
      <c r="F467" s="5">
        <f t="shared" si="210"/>
        <v>0</v>
      </c>
      <c r="G467" s="5">
        <f t="shared" si="210"/>
        <v>0</v>
      </c>
      <c r="H467" s="5">
        <f t="shared" si="210"/>
        <v>0</v>
      </c>
      <c r="I467" s="5">
        <f t="shared" si="210"/>
        <v>0</v>
      </c>
      <c r="J467" s="5">
        <f t="shared" si="210"/>
        <v>0</v>
      </c>
      <c r="K467" s="5">
        <f t="shared" si="210"/>
        <v>0</v>
      </c>
      <c r="L467" s="5">
        <f t="shared" si="210"/>
        <v>0</v>
      </c>
      <c r="M467" s="5">
        <f t="shared" si="210"/>
        <v>0</v>
      </c>
      <c r="N467" s="5">
        <f t="shared" si="210"/>
        <v>0</v>
      </c>
      <c r="O467" s="5">
        <f t="shared" si="210"/>
        <v>0</v>
      </c>
      <c r="P467" s="5">
        <f t="shared" si="210"/>
        <v>0</v>
      </c>
      <c r="Q467" s="5">
        <f t="shared" si="210"/>
        <v>0</v>
      </c>
      <c r="R467" s="5">
        <f t="shared" si="189"/>
        <v>0</v>
      </c>
      <c r="S467" s="15"/>
      <c r="T467" s="5">
        <f t="shared" si="190"/>
        <v>0</v>
      </c>
      <c r="U467" s="5">
        <f t="shared" si="191"/>
        <v>0</v>
      </c>
      <c r="V467" s="5">
        <f t="shared" si="192"/>
        <v>0</v>
      </c>
      <c r="W467" s="5">
        <f t="shared" si="193"/>
        <v>0</v>
      </c>
      <c r="X467" s="1"/>
      <c r="Y467" s="1"/>
      <c r="Z467" s="1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2.75">
      <c r="A468" s="1"/>
      <c r="B468" s="5">
        <f t="shared" si="186"/>
        <v>19</v>
      </c>
      <c r="C468" s="1" t="str">
        <f t="shared" si="186"/>
        <v>Output 19</v>
      </c>
      <c r="D468" s="5"/>
      <c r="E468" s="5">
        <f aca="true" t="shared" si="211" ref="E468:Q468">E442*$X$635</f>
        <v>0</v>
      </c>
      <c r="F468" s="5">
        <f t="shared" si="211"/>
        <v>0</v>
      </c>
      <c r="G468" s="5">
        <f t="shared" si="211"/>
        <v>0</v>
      </c>
      <c r="H468" s="5">
        <f t="shared" si="211"/>
        <v>0</v>
      </c>
      <c r="I468" s="5">
        <f t="shared" si="211"/>
        <v>0</v>
      </c>
      <c r="J468" s="5">
        <f t="shared" si="211"/>
        <v>0</v>
      </c>
      <c r="K468" s="5">
        <f t="shared" si="211"/>
        <v>0</v>
      </c>
      <c r="L468" s="5">
        <f t="shared" si="211"/>
        <v>0</v>
      </c>
      <c r="M468" s="5">
        <f t="shared" si="211"/>
        <v>0</v>
      </c>
      <c r="N468" s="5">
        <f t="shared" si="211"/>
        <v>0</v>
      </c>
      <c r="O468" s="5">
        <f t="shared" si="211"/>
        <v>0</v>
      </c>
      <c r="P468" s="5">
        <f t="shared" si="211"/>
        <v>0</v>
      </c>
      <c r="Q468" s="5">
        <f t="shared" si="211"/>
        <v>0</v>
      </c>
      <c r="R468" s="5">
        <f t="shared" si="189"/>
        <v>0</v>
      </c>
      <c r="S468" s="15"/>
      <c r="T468" s="5">
        <f t="shared" si="190"/>
        <v>0</v>
      </c>
      <c r="U468" s="5">
        <f t="shared" si="191"/>
        <v>0</v>
      </c>
      <c r="V468" s="5">
        <f t="shared" si="192"/>
        <v>0</v>
      </c>
      <c r="W468" s="5">
        <f t="shared" si="193"/>
        <v>0</v>
      </c>
      <c r="X468" s="1"/>
      <c r="Y468" s="1"/>
      <c r="Z468" s="1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2.75">
      <c r="A469" s="1"/>
      <c r="B469" s="5">
        <f t="shared" si="186"/>
        <v>20</v>
      </c>
      <c r="C469" s="5" t="str">
        <f t="shared" si="186"/>
        <v>Output 20</v>
      </c>
      <c r="D469" s="5"/>
      <c r="E469" s="5">
        <f aca="true" t="shared" si="212" ref="E469:Q469">E443*$Y$635</f>
        <v>0</v>
      </c>
      <c r="F469" s="5">
        <f t="shared" si="212"/>
        <v>0</v>
      </c>
      <c r="G469" s="5">
        <f t="shared" si="212"/>
        <v>0</v>
      </c>
      <c r="H469" s="5">
        <f t="shared" si="212"/>
        <v>0</v>
      </c>
      <c r="I469" s="5">
        <f t="shared" si="212"/>
        <v>0</v>
      </c>
      <c r="J469" s="5">
        <f t="shared" si="212"/>
        <v>0</v>
      </c>
      <c r="K469" s="5">
        <f t="shared" si="212"/>
        <v>0</v>
      </c>
      <c r="L469" s="5">
        <f t="shared" si="212"/>
        <v>0</v>
      </c>
      <c r="M469" s="5">
        <f t="shared" si="212"/>
        <v>0</v>
      </c>
      <c r="N469" s="5">
        <f t="shared" si="212"/>
        <v>0</v>
      </c>
      <c r="O469" s="5">
        <f t="shared" si="212"/>
        <v>0</v>
      </c>
      <c r="P469" s="5">
        <f t="shared" si="212"/>
        <v>0</v>
      </c>
      <c r="Q469" s="5">
        <f t="shared" si="212"/>
        <v>0</v>
      </c>
      <c r="R469" s="5">
        <f t="shared" si="189"/>
        <v>0</v>
      </c>
      <c r="S469" s="15"/>
      <c r="T469" s="5">
        <f t="shared" si="190"/>
        <v>0</v>
      </c>
      <c r="U469" s="5">
        <f t="shared" si="191"/>
        <v>0</v>
      </c>
      <c r="V469" s="5">
        <f t="shared" si="192"/>
        <v>0</v>
      </c>
      <c r="W469" s="5">
        <f t="shared" si="193"/>
        <v>0</v>
      </c>
      <c r="X469" s="1"/>
      <c r="Y469" s="1"/>
      <c r="Z469" s="1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2.75">
      <c r="A470" s="1"/>
      <c r="B470" s="16"/>
      <c r="C470" s="16" t="s">
        <v>2</v>
      </c>
      <c r="D470" s="16"/>
      <c r="E470" s="16">
        <f aca="true" t="shared" si="213" ref="E470:R470">SUM(E450:E469)</f>
        <v>379926.74755850004</v>
      </c>
      <c r="F470" s="16">
        <f t="shared" si="213"/>
        <v>522355.0859177501</v>
      </c>
      <c r="G470" s="16">
        <f t="shared" si="213"/>
        <v>631085.71636275</v>
      </c>
      <c r="H470" s="16">
        <f t="shared" si="213"/>
        <v>788064.5626928499</v>
      </c>
      <c r="I470" s="16">
        <f t="shared" si="213"/>
        <v>835953.6361364998</v>
      </c>
      <c r="J470" s="16">
        <f t="shared" si="213"/>
        <v>850250.3312620498</v>
      </c>
      <c r="K470" s="16">
        <f t="shared" si="213"/>
        <v>992897.6275259999</v>
      </c>
      <c r="L470" s="16">
        <f t="shared" si="213"/>
        <v>945289.42335995</v>
      </c>
      <c r="M470" s="16">
        <f t="shared" si="213"/>
        <v>1038945.1311083997</v>
      </c>
      <c r="N470" s="16">
        <f t="shared" si="213"/>
        <v>1065894.95435865</v>
      </c>
      <c r="O470" s="16">
        <f t="shared" si="213"/>
        <v>915536.3708379</v>
      </c>
      <c r="P470" s="16">
        <f t="shared" si="213"/>
        <v>805947.06634025</v>
      </c>
      <c r="Q470" s="16">
        <f t="shared" si="213"/>
        <v>803966.0625785999</v>
      </c>
      <c r="R470" s="16">
        <f t="shared" si="213"/>
        <v>849682.1640401375</v>
      </c>
      <c r="S470" s="15"/>
      <c r="T470" s="5">
        <f>SUM(T450:T469)</f>
        <v>647168.4549911167</v>
      </c>
      <c r="U470" s="5">
        <f>SUM(U450:U469)</f>
        <v>893033.86497485</v>
      </c>
      <c r="V470" s="5">
        <f>SUM(V450:V469)</f>
        <v>1016709.8362756665</v>
      </c>
      <c r="W470" s="5">
        <f>SUM(W450:W469)</f>
        <v>841816.4999189165</v>
      </c>
      <c r="X470" s="1"/>
      <c r="Y470" s="1"/>
      <c r="Z470" s="1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5"/>
      <c r="T471" s="1"/>
      <c r="U471" s="1"/>
      <c r="V471" s="1"/>
      <c r="W471" s="1"/>
      <c r="X471" s="1"/>
      <c r="Y471" s="1"/>
      <c r="Z471" s="1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2.75">
      <c r="A472" s="3">
        <v>5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5"/>
      <c r="T472" s="1"/>
      <c r="U472" s="1"/>
      <c r="V472" s="1"/>
      <c r="W472" s="1"/>
      <c r="X472" s="1"/>
      <c r="Y472" s="1"/>
      <c r="Z472" s="1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2.75">
      <c r="A473" s="1"/>
      <c r="B473" s="3" t="s">
        <v>169</v>
      </c>
      <c r="C473" s="3" t="s">
        <v>402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5"/>
      <c r="T473" s="1"/>
      <c r="U473" s="1"/>
      <c r="V473" s="1"/>
      <c r="W473" s="1"/>
      <c r="X473" s="1"/>
      <c r="Y473" s="1"/>
      <c r="Z473" s="1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2.75">
      <c r="A474" s="1"/>
      <c r="B474" s="1"/>
      <c r="C474" s="1"/>
      <c r="D474" s="1"/>
      <c r="E474" s="1"/>
      <c r="F474" s="1" t="str">
        <f>F161</f>
        <v> - quantity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5"/>
      <c r="T474" s="1" t="str">
        <f>F474</f>
        <v> - quantity</v>
      </c>
      <c r="U474" s="1"/>
      <c r="V474" s="1"/>
      <c r="W474" s="1"/>
      <c r="X474" s="1"/>
      <c r="Y474" s="1"/>
      <c r="Z474" s="1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2.75">
      <c r="A475" s="1"/>
      <c r="B475" s="8" t="str">
        <f>B162</f>
        <v> No.</v>
      </c>
      <c r="C475" s="8" t="str">
        <f>C162</f>
        <v>Description</v>
      </c>
      <c r="D475" s="8"/>
      <c r="E475" s="8" t="str">
        <f>E162</f>
        <v>  Units</v>
      </c>
      <c r="F475" s="14"/>
      <c r="G475" s="14" t="str">
        <f>G162</f>
        <v>  By month</v>
      </c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8" t="str">
        <f>R162</f>
        <v>    Total</v>
      </c>
      <c r="S475" s="15"/>
      <c r="T475" s="5"/>
      <c r="U475" s="5" t="str">
        <f>U162</f>
        <v>Quarterly</v>
      </c>
      <c r="V475" s="5"/>
      <c r="W475" s="5"/>
      <c r="X475" s="1"/>
      <c r="Y475" s="1"/>
      <c r="Z475" s="1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2.75">
      <c r="A476" s="1"/>
      <c r="B476" s="12" t="str">
        <f>B163</f>
        <v> </v>
      </c>
      <c r="C476" s="12" t="str">
        <f>C163</f>
        <v> </v>
      </c>
      <c r="D476" s="12"/>
      <c r="E476" s="12" t="str">
        <f>E163</f>
        <v> </v>
      </c>
      <c r="F476" s="12" t="str">
        <f aca="true" t="shared" si="214" ref="F476:Q476">D11</f>
        <v>        1</v>
      </c>
      <c r="G476" s="12" t="str">
        <f t="shared" si="214"/>
        <v>        2</v>
      </c>
      <c r="H476" s="12" t="str">
        <f t="shared" si="214"/>
        <v>        3</v>
      </c>
      <c r="I476" s="12" t="str">
        <f t="shared" si="214"/>
        <v>        4</v>
      </c>
      <c r="J476" s="12" t="str">
        <f t="shared" si="214"/>
        <v>        5</v>
      </c>
      <c r="K476" s="12" t="str">
        <f t="shared" si="214"/>
        <v>        6</v>
      </c>
      <c r="L476" s="12" t="str">
        <f t="shared" si="214"/>
        <v>        7</v>
      </c>
      <c r="M476" s="12" t="str">
        <f t="shared" si="214"/>
        <v>        8</v>
      </c>
      <c r="N476" s="12" t="str">
        <f t="shared" si="214"/>
        <v>        9</v>
      </c>
      <c r="O476" s="12" t="str">
        <f t="shared" si="214"/>
        <v>        10</v>
      </c>
      <c r="P476" s="12" t="str">
        <f t="shared" si="214"/>
        <v>        11</v>
      </c>
      <c r="Q476" s="12" t="str">
        <f t="shared" si="214"/>
        <v>        12</v>
      </c>
      <c r="R476" s="12" t="str">
        <f>R163</f>
        <v> </v>
      </c>
      <c r="S476" s="15"/>
      <c r="T476" s="5" t="str">
        <f>T163</f>
        <v>       Q1</v>
      </c>
      <c r="U476" s="5" t="str">
        <f>U163</f>
        <v>       Q2</v>
      </c>
      <c r="V476" s="5" t="str">
        <f>V163</f>
        <v>       Q3</v>
      </c>
      <c r="W476" s="5" t="str">
        <f>W163</f>
        <v>       Q4</v>
      </c>
      <c r="X476" s="1"/>
      <c r="Y476" s="1"/>
      <c r="Z476" s="1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2.75">
      <c r="A477" s="1"/>
      <c r="B477" s="5">
        <f aca="true" t="shared" si="215" ref="B477:C496">B210</f>
        <v>1</v>
      </c>
      <c r="C477" s="1" t="str">
        <f t="shared" si="215"/>
        <v>Output 1</v>
      </c>
      <c r="D477" s="5"/>
      <c r="E477" s="5" t="str">
        <f aca="true" t="shared" si="216" ref="E477:E496">E210</f>
        <v> m2</v>
      </c>
      <c r="F477" s="5">
        <f aca="true" t="shared" si="217" ref="F477:Q477">F424-E424+F210</f>
        <v>36700</v>
      </c>
      <c r="G477" s="5">
        <f t="shared" si="217"/>
        <v>18300</v>
      </c>
      <c r="H477" s="5">
        <f t="shared" si="217"/>
        <v>0</v>
      </c>
      <c r="I477" s="5">
        <f t="shared" si="217"/>
        <v>0</v>
      </c>
      <c r="J477" s="5">
        <f t="shared" si="217"/>
        <v>0</v>
      </c>
      <c r="K477" s="5">
        <f t="shared" si="217"/>
        <v>0</v>
      </c>
      <c r="L477" s="5">
        <f t="shared" si="217"/>
        <v>0</v>
      </c>
      <c r="M477" s="5">
        <f t="shared" si="217"/>
        <v>0</v>
      </c>
      <c r="N477" s="5">
        <f t="shared" si="217"/>
        <v>0</v>
      </c>
      <c r="O477" s="5">
        <f t="shared" si="217"/>
        <v>0</v>
      </c>
      <c r="P477" s="5">
        <f t="shared" si="217"/>
        <v>0</v>
      </c>
      <c r="Q477" s="5">
        <f t="shared" si="217"/>
        <v>0</v>
      </c>
      <c r="R477" s="5">
        <f aca="true" t="shared" si="218" ref="R477:R496">SUM(F477:Q477)</f>
        <v>55000</v>
      </c>
      <c r="S477" s="15"/>
      <c r="T477" s="5">
        <f aca="true" t="shared" si="219" ref="T477:T496">SUM(F477:H477)</f>
        <v>55000</v>
      </c>
      <c r="U477" s="5">
        <f aca="true" t="shared" si="220" ref="U477:U496">SUM(I477:K477)</f>
        <v>0</v>
      </c>
      <c r="V477" s="5">
        <f aca="true" t="shared" si="221" ref="V477:V496">SUM(L477:N477)</f>
        <v>0</v>
      </c>
      <c r="W477" s="5">
        <f aca="true" t="shared" si="222" ref="W477:W496">SUM(O477:Q477)</f>
        <v>0</v>
      </c>
      <c r="X477" s="1"/>
      <c r="Y477" s="1"/>
      <c r="Z477" s="1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2.75">
      <c r="A478" s="1"/>
      <c r="B478" s="5">
        <f t="shared" si="215"/>
        <v>2</v>
      </c>
      <c r="C478" s="1" t="str">
        <f t="shared" si="215"/>
        <v>Output 2</v>
      </c>
      <c r="D478" s="5"/>
      <c r="E478" s="5" t="str">
        <f t="shared" si="216"/>
        <v> m2</v>
      </c>
      <c r="F478" s="5">
        <f aca="true" t="shared" si="223" ref="F478:Q478">F425-E425+F211</f>
        <v>0</v>
      </c>
      <c r="G478" s="5">
        <f t="shared" si="223"/>
        <v>0</v>
      </c>
      <c r="H478" s="5">
        <f t="shared" si="223"/>
        <v>0</v>
      </c>
      <c r="I478" s="5">
        <f t="shared" si="223"/>
        <v>0</v>
      </c>
      <c r="J478" s="5">
        <f t="shared" si="223"/>
        <v>0</v>
      </c>
      <c r="K478" s="5">
        <f t="shared" si="223"/>
        <v>0</v>
      </c>
      <c r="L478" s="5">
        <f t="shared" si="223"/>
        <v>0</v>
      </c>
      <c r="M478" s="5">
        <f t="shared" si="223"/>
        <v>0</v>
      </c>
      <c r="N478" s="5">
        <f t="shared" si="223"/>
        <v>0</v>
      </c>
      <c r="O478" s="5">
        <f t="shared" si="223"/>
        <v>0</v>
      </c>
      <c r="P478" s="5">
        <f t="shared" si="223"/>
        <v>0</v>
      </c>
      <c r="Q478" s="5">
        <f t="shared" si="223"/>
        <v>0</v>
      </c>
      <c r="R478" s="5">
        <f t="shared" si="218"/>
        <v>0</v>
      </c>
      <c r="S478" s="15"/>
      <c r="T478" s="5">
        <f t="shared" si="219"/>
        <v>0</v>
      </c>
      <c r="U478" s="5">
        <f t="shared" si="220"/>
        <v>0</v>
      </c>
      <c r="V478" s="5">
        <f t="shared" si="221"/>
        <v>0</v>
      </c>
      <c r="W478" s="5">
        <f t="shared" si="222"/>
        <v>0</v>
      </c>
      <c r="X478" s="1"/>
      <c r="Y478" s="1"/>
      <c r="Z478" s="1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2.75">
      <c r="A479" s="1"/>
      <c r="B479" s="5">
        <f t="shared" si="215"/>
        <v>3</v>
      </c>
      <c r="C479" s="1" t="str">
        <f t="shared" si="215"/>
        <v>Output 3</v>
      </c>
      <c r="D479" s="5"/>
      <c r="E479" s="5" t="str">
        <f t="shared" si="216"/>
        <v> m2</v>
      </c>
      <c r="F479" s="5">
        <f aca="true" t="shared" si="224" ref="F479:Q479">F426-E426+F212</f>
        <v>27000</v>
      </c>
      <c r="G479" s="5">
        <f t="shared" si="224"/>
        <v>72000</v>
      </c>
      <c r="H479" s="5">
        <f t="shared" si="224"/>
        <v>113000</v>
      </c>
      <c r="I479" s="5">
        <f t="shared" si="224"/>
        <v>136000</v>
      </c>
      <c r="J479" s="5">
        <f t="shared" si="224"/>
        <v>116000</v>
      </c>
      <c r="K479" s="5">
        <f t="shared" si="224"/>
        <v>150000</v>
      </c>
      <c r="L479" s="5">
        <f t="shared" si="224"/>
        <v>71000</v>
      </c>
      <c r="M479" s="5">
        <f t="shared" si="224"/>
        <v>116000</v>
      </c>
      <c r="N479" s="5">
        <f t="shared" si="224"/>
        <v>101000</v>
      </c>
      <c r="O479" s="5">
        <f t="shared" si="224"/>
        <v>100000</v>
      </c>
      <c r="P479" s="5">
        <f t="shared" si="224"/>
        <v>119000</v>
      </c>
      <c r="Q479" s="5">
        <f t="shared" si="224"/>
        <v>116000</v>
      </c>
      <c r="R479" s="5">
        <f t="shared" si="218"/>
        <v>1237000</v>
      </c>
      <c r="S479" s="15"/>
      <c r="T479" s="5">
        <f t="shared" si="219"/>
        <v>212000</v>
      </c>
      <c r="U479" s="5">
        <f t="shared" si="220"/>
        <v>402000</v>
      </c>
      <c r="V479" s="5">
        <f t="shared" si="221"/>
        <v>288000</v>
      </c>
      <c r="W479" s="5">
        <f t="shared" si="222"/>
        <v>335000</v>
      </c>
      <c r="X479" s="1"/>
      <c r="Y479" s="1"/>
      <c r="Z479" s="1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2.75">
      <c r="A480" s="1"/>
      <c r="B480" s="5">
        <f t="shared" si="215"/>
        <v>4</v>
      </c>
      <c r="C480" s="1" t="str">
        <f t="shared" si="215"/>
        <v>Output 4</v>
      </c>
      <c r="D480" s="5"/>
      <c r="E480" s="5" t="str">
        <f t="shared" si="216"/>
        <v> m2</v>
      </c>
      <c r="F480" s="5">
        <f aca="true" t="shared" si="225" ref="F480:Q480">F427-E427+F213</f>
        <v>11200</v>
      </c>
      <c r="G480" s="5">
        <f t="shared" si="225"/>
        <v>5000</v>
      </c>
      <c r="H480" s="5">
        <f t="shared" si="225"/>
        <v>0</v>
      </c>
      <c r="I480" s="5">
        <f t="shared" si="225"/>
        <v>0</v>
      </c>
      <c r="J480" s="5">
        <f t="shared" si="225"/>
        <v>0</v>
      </c>
      <c r="K480" s="5">
        <f t="shared" si="225"/>
        <v>0</v>
      </c>
      <c r="L480" s="5">
        <f t="shared" si="225"/>
        <v>0</v>
      </c>
      <c r="M480" s="5">
        <f t="shared" si="225"/>
        <v>0</v>
      </c>
      <c r="N480" s="5">
        <f t="shared" si="225"/>
        <v>0</v>
      </c>
      <c r="O480" s="5">
        <f t="shared" si="225"/>
        <v>0</v>
      </c>
      <c r="P480" s="5">
        <f t="shared" si="225"/>
        <v>0</v>
      </c>
      <c r="Q480" s="5">
        <f t="shared" si="225"/>
        <v>0</v>
      </c>
      <c r="R480" s="5">
        <f t="shared" si="218"/>
        <v>16200</v>
      </c>
      <c r="S480" s="15"/>
      <c r="T480" s="5">
        <f t="shared" si="219"/>
        <v>16200</v>
      </c>
      <c r="U480" s="5">
        <f t="shared" si="220"/>
        <v>0</v>
      </c>
      <c r="V480" s="5">
        <f t="shared" si="221"/>
        <v>0</v>
      </c>
      <c r="W480" s="5">
        <f t="shared" si="222"/>
        <v>0</v>
      </c>
      <c r="X480" s="1"/>
      <c r="Y480" s="1"/>
      <c r="Z480" s="1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2.75">
      <c r="A481" s="1"/>
      <c r="B481" s="5">
        <f t="shared" si="215"/>
        <v>5</v>
      </c>
      <c r="C481" s="1" t="str">
        <f t="shared" si="215"/>
        <v>Output 5</v>
      </c>
      <c r="D481" s="5"/>
      <c r="E481" s="5" t="str">
        <f t="shared" si="216"/>
        <v> m2</v>
      </c>
      <c r="F481" s="5">
        <f aca="true" t="shared" si="226" ref="F481:Q481">F428-E428+F214</f>
        <v>4000</v>
      </c>
      <c r="G481" s="5">
        <f t="shared" si="226"/>
        <v>7000</v>
      </c>
      <c r="H481" s="5">
        <f t="shared" si="226"/>
        <v>15000</v>
      </c>
      <c r="I481" s="5">
        <f t="shared" si="226"/>
        <v>18000</v>
      </c>
      <c r="J481" s="5">
        <f t="shared" si="226"/>
        <v>18000</v>
      </c>
      <c r="K481" s="5">
        <f t="shared" si="226"/>
        <v>24000</v>
      </c>
      <c r="L481" s="5">
        <f t="shared" si="226"/>
        <v>23000</v>
      </c>
      <c r="M481" s="5">
        <f t="shared" si="226"/>
        <v>18000</v>
      </c>
      <c r="N481" s="5">
        <f t="shared" si="226"/>
        <v>21000</v>
      </c>
      <c r="O481" s="5">
        <f t="shared" si="226"/>
        <v>23000</v>
      </c>
      <c r="P481" s="5">
        <f t="shared" si="226"/>
        <v>21000</v>
      </c>
      <c r="Q481" s="5">
        <f t="shared" si="226"/>
        <v>4000</v>
      </c>
      <c r="R481" s="5">
        <f t="shared" si="218"/>
        <v>196000</v>
      </c>
      <c r="S481" s="15"/>
      <c r="T481" s="5">
        <f t="shared" si="219"/>
        <v>26000</v>
      </c>
      <c r="U481" s="5">
        <f t="shared" si="220"/>
        <v>60000</v>
      </c>
      <c r="V481" s="5">
        <f t="shared" si="221"/>
        <v>62000</v>
      </c>
      <c r="W481" s="5">
        <f t="shared" si="222"/>
        <v>48000</v>
      </c>
      <c r="X481" s="1"/>
      <c r="Y481" s="1"/>
      <c r="Z481" s="1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2.75">
      <c r="A482" s="1"/>
      <c r="B482" s="5">
        <f t="shared" si="215"/>
        <v>6</v>
      </c>
      <c r="C482" s="1" t="str">
        <f t="shared" si="215"/>
        <v>Output 6</v>
      </c>
      <c r="D482" s="5"/>
      <c r="E482" s="5" t="str">
        <f t="shared" si="216"/>
        <v> m2</v>
      </c>
      <c r="F482" s="5">
        <f aca="true" t="shared" si="227" ref="F482:Q482">F429-E429+F215</f>
        <v>16100</v>
      </c>
      <c r="G482" s="5">
        <f t="shared" si="227"/>
        <v>19000</v>
      </c>
      <c r="H482" s="5">
        <f t="shared" si="227"/>
        <v>23000</v>
      </c>
      <c r="I482" s="5">
        <f t="shared" si="227"/>
        <v>0</v>
      </c>
      <c r="J482" s="5">
        <f t="shared" si="227"/>
        <v>0</v>
      </c>
      <c r="K482" s="5">
        <f t="shared" si="227"/>
        <v>0</v>
      </c>
      <c r="L482" s="5">
        <f t="shared" si="227"/>
        <v>0</v>
      </c>
      <c r="M482" s="5">
        <f t="shared" si="227"/>
        <v>11000</v>
      </c>
      <c r="N482" s="5">
        <f t="shared" si="227"/>
        <v>22000</v>
      </c>
      <c r="O482" s="5">
        <f t="shared" si="227"/>
        <v>0</v>
      </c>
      <c r="P482" s="5">
        <f t="shared" si="227"/>
        <v>0</v>
      </c>
      <c r="Q482" s="5">
        <f t="shared" si="227"/>
        <v>0</v>
      </c>
      <c r="R482" s="5">
        <f t="shared" si="218"/>
        <v>91100</v>
      </c>
      <c r="S482" s="15"/>
      <c r="T482" s="5">
        <f t="shared" si="219"/>
        <v>58100</v>
      </c>
      <c r="U482" s="5">
        <f t="shared" si="220"/>
        <v>0</v>
      </c>
      <c r="V482" s="5">
        <f t="shared" si="221"/>
        <v>33000</v>
      </c>
      <c r="W482" s="5">
        <f t="shared" si="222"/>
        <v>0</v>
      </c>
      <c r="X482" s="1"/>
      <c r="Y482" s="1"/>
      <c r="Z482" s="1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2.75">
      <c r="A483" s="1"/>
      <c r="B483" s="5">
        <f t="shared" si="215"/>
        <v>7</v>
      </c>
      <c r="C483" s="1" t="str">
        <f t="shared" si="215"/>
        <v>Output 7</v>
      </c>
      <c r="D483" s="5"/>
      <c r="E483" s="5" t="str">
        <f t="shared" si="216"/>
        <v> m2</v>
      </c>
      <c r="F483" s="5">
        <f aca="true" t="shared" si="228" ref="F483:Q483">F430-E430+F216</f>
        <v>10200</v>
      </c>
      <c r="G483" s="5">
        <f t="shared" si="228"/>
        <v>0</v>
      </c>
      <c r="H483" s="5">
        <f t="shared" si="228"/>
        <v>0</v>
      </c>
      <c r="I483" s="5">
        <f t="shared" si="228"/>
        <v>16200</v>
      </c>
      <c r="J483" s="5">
        <f t="shared" si="228"/>
        <v>15200</v>
      </c>
      <c r="K483" s="5">
        <f t="shared" si="228"/>
        <v>16200</v>
      </c>
      <c r="L483" s="5">
        <f t="shared" si="228"/>
        <v>13200</v>
      </c>
      <c r="M483" s="5">
        <f t="shared" si="228"/>
        <v>18200</v>
      </c>
      <c r="N483" s="5">
        <f t="shared" si="228"/>
        <v>18200</v>
      </c>
      <c r="O483" s="5">
        <f t="shared" si="228"/>
        <v>18200</v>
      </c>
      <c r="P483" s="5">
        <f t="shared" si="228"/>
        <v>20200</v>
      </c>
      <c r="Q483" s="5">
        <f t="shared" si="228"/>
        <v>20200</v>
      </c>
      <c r="R483" s="5">
        <f t="shared" si="218"/>
        <v>166000</v>
      </c>
      <c r="S483" s="15"/>
      <c r="T483" s="5">
        <f t="shared" si="219"/>
        <v>10200</v>
      </c>
      <c r="U483" s="5">
        <f t="shared" si="220"/>
        <v>47600</v>
      </c>
      <c r="V483" s="5">
        <f t="shared" si="221"/>
        <v>49600</v>
      </c>
      <c r="W483" s="5">
        <f t="shared" si="222"/>
        <v>58600</v>
      </c>
      <c r="X483" s="1"/>
      <c r="Y483" s="1"/>
      <c r="Z483" s="1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2.75">
      <c r="A484" s="1"/>
      <c r="B484" s="5">
        <f t="shared" si="215"/>
        <v>8</v>
      </c>
      <c r="C484" s="1" t="str">
        <f t="shared" si="215"/>
        <v>Output 8</v>
      </c>
      <c r="D484" s="5"/>
      <c r="E484" s="5" t="str">
        <f t="shared" si="216"/>
        <v> m2</v>
      </c>
      <c r="F484" s="5">
        <f aca="true" t="shared" si="229" ref="F484:Q484">F431-E431+F217</f>
        <v>5050</v>
      </c>
      <c r="G484" s="5">
        <f t="shared" si="229"/>
        <v>0</v>
      </c>
      <c r="H484" s="5">
        <f t="shared" si="229"/>
        <v>0</v>
      </c>
      <c r="I484" s="5">
        <f t="shared" si="229"/>
        <v>3450</v>
      </c>
      <c r="J484" s="5">
        <f t="shared" si="229"/>
        <v>3750</v>
      </c>
      <c r="K484" s="5">
        <f t="shared" si="229"/>
        <v>3750</v>
      </c>
      <c r="L484" s="5">
        <f t="shared" si="229"/>
        <v>4450</v>
      </c>
      <c r="M484" s="5">
        <f t="shared" si="229"/>
        <v>4950</v>
      </c>
      <c r="N484" s="5">
        <f t="shared" si="229"/>
        <v>5250</v>
      </c>
      <c r="O484" s="5">
        <f t="shared" si="229"/>
        <v>5050</v>
      </c>
      <c r="P484" s="5">
        <f t="shared" si="229"/>
        <v>4150</v>
      </c>
      <c r="Q484" s="5">
        <f t="shared" si="229"/>
        <v>4750</v>
      </c>
      <c r="R484" s="5">
        <f t="shared" si="218"/>
        <v>44600</v>
      </c>
      <c r="S484" s="15"/>
      <c r="T484" s="5">
        <f t="shared" si="219"/>
        <v>5050</v>
      </c>
      <c r="U484" s="5">
        <f t="shared" si="220"/>
        <v>10950</v>
      </c>
      <c r="V484" s="5">
        <f t="shared" si="221"/>
        <v>14650</v>
      </c>
      <c r="W484" s="5">
        <f t="shared" si="222"/>
        <v>13950</v>
      </c>
      <c r="X484" s="1"/>
      <c r="Y484" s="1"/>
      <c r="Z484" s="1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2.75">
      <c r="A485" s="1"/>
      <c r="B485" s="5">
        <f t="shared" si="215"/>
        <v>9</v>
      </c>
      <c r="C485" s="1" t="str">
        <f t="shared" si="215"/>
        <v>Output 9</v>
      </c>
      <c r="D485" s="5"/>
      <c r="E485" s="5" t="str">
        <f t="shared" si="216"/>
        <v> m2</v>
      </c>
      <c r="F485" s="5">
        <f aca="true" t="shared" si="230" ref="F485:Q485">F432-E432+F218</f>
        <v>3000</v>
      </c>
      <c r="G485" s="5">
        <f t="shared" si="230"/>
        <v>3000</v>
      </c>
      <c r="H485" s="5">
        <f t="shared" si="230"/>
        <v>6000</v>
      </c>
      <c r="I485" s="5">
        <f t="shared" si="230"/>
        <v>6000</v>
      </c>
      <c r="J485" s="5">
        <f t="shared" si="230"/>
        <v>3000</v>
      </c>
      <c r="K485" s="5">
        <f t="shared" si="230"/>
        <v>6000</v>
      </c>
      <c r="L485" s="5">
        <f t="shared" si="230"/>
        <v>3000</v>
      </c>
      <c r="M485" s="5">
        <f t="shared" si="230"/>
        <v>6000</v>
      </c>
      <c r="N485" s="5">
        <f t="shared" si="230"/>
        <v>7500</v>
      </c>
      <c r="O485" s="5">
        <f t="shared" si="230"/>
        <v>7500</v>
      </c>
      <c r="P485" s="5">
        <f t="shared" si="230"/>
        <v>7500</v>
      </c>
      <c r="Q485" s="5">
        <f t="shared" si="230"/>
        <v>6000</v>
      </c>
      <c r="R485" s="5">
        <f t="shared" si="218"/>
        <v>64500</v>
      </c>
      <c r="S485" s="15"/>
      <c r="T485" s="5">
        <f t="shared" si="219"/>
        <v>12000</v>
      </c>
      <c r="U485" s="5">
        <f t="shared" si="220"/>
        <v>15000</v>
      </c>
      <c r="V485" s="5">
        <f t="shared" si="221"/>
        <v>16500</v>
      </c>
      <c r="W485" s="5">
        <f t="shared" si="222"/>
        <v>21000</v>
      </c>
      <c r="X485" s="1"/>
      <c r="Y485" s="1"/>
      <c r="Z485" s="1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2.75">
      <c r="A486" s="1"/>
      <c r="B486" s="5">
        <f t="shared" si="215"/>
        <v>10</v>
      </c>
      <c r="C486" s="1" t="str">
        <f t="shared" si="215"/>
        <v>Output 10</v>
      </c>
      <c r="D486" s="5"/>
      <c r="E486" s="5" t="str">
        <f t="shared" si="216"/>
        <v> m2</v>
      </c>
      <c r="F486" s="5">
        <f aca="true" t="shared" si="231" ref="F486:Q486">F433-E433+F219</f>
        <v>0</v>
      </c>
      <c r="G486" s="5">
        <f t="shared" si="231"/>
        <v>11000</v>
      </c>
      <c r="H486" s="5">
        <f t="shared" si="231"/>
        <v>13000</v>
      </c>
      <c r="I486" s="5">
        <f t="shared" si="231"/>
        <v>0</v>
      </c>
      <c r="J486" s="5">
        <f t="shared" si="231"/>
        <v>0</v>
      </c>
      <c r="K486" s="5">
        <f t="shared" si="231"/>
        <v>0</v>
      </c>
      <c r="L486" s="5">
        <f t="shared" si="231"/>
        <v>0</v>
      </c>
      <c r="M486" s="5">
        <f t="shared" si="231"/>
        <v>0</v>
      </c>
      <c r="N486" s="5">
        <f t="shared" si="231"/>
        <v>0</v>
      </c>
      <c r="O486" s="5">
        <f t="shared" si="231"/>
        <v>0</v>
      </c>
      <c r="P486" s="5">
        <f t="shared" si="231"/>
        <v>0</v>
      </c>
      <c r="Q486" s="5">
        <f t="shared" si="231"/>
        <v>0</v>
      </c>
      <c r="R486" s="5">
        <f t="shared" si="218"/>
        <v>24000</v>
      </c>
      <c r="S486" s="15"/>
      <c r="T486" s="5">
        <f t="shared" si="219"/>
        <v>24000</v>
      </c>
      <c r="U486" s="5">
        <f t="shared" si="220"/>
        <v>0</v>
      </c>
      <c r="V486" s="5">
        <f t="shared" si="221"/>
        <v>0</v>
      </c>
      <c r="W486" s="5">
        <f t="shared" si="222"/>
        <v>0</v>
      </c>
      <c r="X486" s="1"/>
      <c r="Y486" s="1"/>
      <c r="Z486" s="1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2.75">
      <c r="A487" s="1"/>
      <c r="B487" s="5">
        <f t="shared" si="215"/>
        <v>11</v>
      </c>
      <c r="C487" s="1" t="str">
        <f t="shared" si="215"/>
        <v>Output 11</v>
      </c>
      <c r="D487" s="5"/>
      <c r="E487" s="5" t="str">
        <f t="shared" si="216"/>
        <v> m2</v>
      </c>
      <c r="F487" s="5">
        <f aca="true" t="shared" si="232" ref="F487:Q487">F434-E434+F220</f>
        <v>0</v>
      </c>
      <c r="G487" s="5">
        <f t="shared" si="232"/>
        <v>0</v>
      </c>
      <c r="H487" s="5">
        <f t="shared" si="232"/>
        <v>0</v>
      </c>
      <c r="I487" s="5">
        <f t="shared" si="232"/>
        <v>0</v>
      </c>
      <c r="J487" s="5">
        <f t="shared" si="232"/>
        <v>0</v>
      </c>
      <c r="K487" s="5">
        <f t="shared" si="232"/>
        <v>0</v>
      </c>
      <c r="L487" s="5">
        <f t="shared" si="232"/>
        <v>0</v>
      </c>
      <c r="M487" s="5">
        <f t="shared" si="232"/>
        <v>0</v>
      </c>
      <c r="N487" s="5">
        <f t="shared" si="232"/>
        <v>0</v>
      </c>
      <c r="O487" s="5">
        <f t="shared" si="232"/>
        <v>0</v>
      </c>
      <c r="P487" s="5">
        <f t="shared" si="232"/>
        <v>0</v>
      </c>
      <c r="Q487" s="5">
        <f t="shared" si="232"/>
        <v>0</v>
      </c>
      <c r="R487" s="5">
        <f t="shared" si="218"/>
        <v>0</v>
      </c>
      <c r="S487" s="15"/>
      <c r="T487" s="5">
        <f t="shared" si="219"/>
        <v>0</v>
      </c>
      <c r="U487" s="5">
        <f t="shared" si="220"/>
        <v>0</v>
      </c>
      <c r="V487" s="5">
        <f t="shared" si="221"/>
        <v>0</v>
      </c>
      <c r="W487" s="5">
        <f t="shared" si="222"/>
        <v>0</v>
      </c>
      <c r="X487" s="1"/>
      <c r="Y487" s="1"/>
      <c r="Z487" s="1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2.75">
      <c r="A488" s="1"/>
      <c r="B488" s="5">
        <f t="shared" si="215"/>
        <v>12</v>
      </c>
      <c r="C488" s="1" t="str">
        <f t="shared" si="215"/>
        <v>Output 12</v>
      </c>
      <c r="D488" s="5"/>
      <c r="E488" s="5" t="str">
        <f t="shared" si="216"/>
        <v> m2</v>
      </c>
      <c r="F488" s="5">
        <f aca="true" t="shared" si="233" ref="F488:Q488">F435-E435+F221</f>
        <v>0</v>
      </c>
      <c r="G488" s="5">
        <f t="shared" si="233"/>
        <v>0</v>
      </c>
      <c r="H488" s="5">
        <f t="shared" si="233"/>
        <v>0</v>
      </c>
      <c r="I488" s="5">
        <f t="shared" si="233"/>
        <v>0</v>
      </c>
      <c r="J488" s="5">
        <f t="shared" si="233"/>
        <v>0</v>
      </c>
      <c r="K488" s="5">
        <f t="shared" si="233"/>
        <v>0</v>
      </c>
      <c r="L488" s="5">
        <f t="shared" si="233"/>
        <v>0</v>
      </c>
      <c r="M488" s="5">
        <f t="shared" si="233"/>
        <v>0</v>
      </c>
      <c r="N488" s="5">
        <f t="shared" si="233"/>
        <v>0</v>
      </c>
      <c r="O488" s="5">
        <f t="shared" si="233"/>
        <v>0</v>
      </c>
      <c r="P488" s="5">
        <f t="shared" si="233"/>
        <v>0</v>
      </c>
      <c r="Q488" s="5">
        <f t="shared" si="233"/>
        <v>0</v>
      </c>
      <c r="R488" s="5">
        <f t="shared" si="218"/>
        <v>0</v>
      </c>
      <c r="S488" s="15"/>
      <c r="T488" s="5">
        <f t="shared" si="219"/>
        <v>0</v>
      </c>
      <c r="U488" s="5">
        <f t="shared" si="220"/>
        <v>0</v>
      </c>
      <c r="V488" s="5">
        <f t="shared" si="221"/>
        <v>0</v>
      </c>
      <c r="W488" s="5">
        <f t="shared" si="222"/>
        <v>0</v>
      </c>
      <c r="X488" s="1"/>
      <c r="Y488" s="1"/>
      <c r="Z488" s="1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2.75">
      <c r="A489" s="1"/>
      <c r="B489" s="5">
        <f t="shared" si="215"/>
        <v>13</v>
      </c>
      <c r="C489" s="1" t="str">
        <f t="shared" si="215"/>
        <v>Output 13</v>
      </c>
      <c r="D489" s="5"/>
      <c r="E489" s="5" t="str">
        <f t="shared" si="216"/>
        <v> m2</v>
      </c>
      <c r="F489" s="5">
        <f aca="true" t="shared" si="234" ref="F489:Q489">F436-E436+F222</f>
        <v>0</v>
      </c>
      <c r="G489" s="5">
        <f t="shared" si="234"/>
        <v>0</v>
      </c>
      <c r="H489" s="5">
        <f t="shared" si="234"/>
        <v>0</v>
      </c>
      <c r="I489" s="5">
        <f t="shared" si="234"/>
        <v>0</v>
      </c>
      <c r="J489" s="5">
        <f t="shared" si="234"/>
        <v>0</v>
      </c>
      <c r="K489" s="5">
        <f t="shared" si="234"/>
        <v>0</v>
      </c>
      <c r="L489" s="5">
        <f t="shared" si="234"/>
        <v>0</v>
      </c>
      <c r="M489" s="5">
        <f t="shared" si="234"/>
        <v>0</v>
      </c>
      <c r="N489" s="5">
        <f t="shared" si="234"/>
        <v>0</v>
      </c>
      <c r="O489" s="5">
        <f t="shared" si="234"/>
        <v>0</v>
      </c>
      <c r="P489" s="5">
        <f t="shared" si="234"/>
        <v>0</v>
      </c>
      <c r="Q489" s="5">
        <f t="shared" si="234"/>
        <v>0</v>
      </c>
      <c r="R489" s="5">
        <f t="shared" si="218"/>
        <v>0</v>
      </c>
      <c r="S489" s="15"/>
      <c r="T489" s="5">
        <f t="shared" si="219"/>
        <v>0</v>
      </c>
      <c r="U489" s="5">
        <f t="shared" si="220"/>
        <v>0</v>
      </c>
      <c r="V489" s="5">
        <f t="shared" si="221"/>
        <v>0</v>
      </c>
      <c r="W489" s="5">
        <f t="shared" si="222"/>
        <v>0</v>
      </c>
      <c r="X489" s="1"/>
      <c r="Y489" s="1"/>
      <c r="Z489" s="1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2.75">
      <c r="A490" s="1"/>
      <c r="B490" s="5">
        <f t="shared" si="215"/>
        <v>14</v>
      </c>
      <c r="C490" s="1" t="str">
        <f t="shared" si="215"/>
        <v>Output 14</v>
      </c>
      <c r="D490" s="5"/>
      <c r="E490" s="5" t="str">
        <f t="shared" si="216"/>
        <v> m2</v>
      </c>
      <c r="F490" s="5">
        <f aca="true" t="shared" si="235" ref="F490:Q490">F437-E437+F223</f>
        <v>0</v>
      </c>
      <c r="G490" s="5">
        <f t="shared" si="235"/>
        <v>0</v>
      </c>
      <c r="H490" s="5">
        <f t="shared" si="235"/>
        <v>0</v>
      </c>
      <c r="I490" s="5">
        <f t="shared" si="235"/>
        <v>0</v>
      </c>
      <c r="J490" s="5">
        <f t="shared" si="235"/>
        <v>0</v>
      </c>
      <c r="K490" s="5">
        <f t="shared" si="235"/>
        <v>0</v>
      </c>
      <c r="L490" s="5">
        <f t="shared" si="235"/>
        <v>0</v>
      </c>
      <c r="M490" s="5">
        <f t="shared" si="235"/>
        <v>0</v>
      </c>
      <c r="N490" s="5">
        <f t="shared" si="235"/>
        <v>0</v>
      </c>
      <c r="O490" s="5">
        <f t="shared" si="235"/>
        <v>0</v>
      </c>
      <c r="P490" s="5">
        <f t="shared" si="235"/>
        <v>0</v>
      </c>
      <c r="Q490" s="5">
        <f t="shared" si="235"/>
        <v>0</v>
      </c>
      <c r="R490" s="5">
        <f t="shared" si="218"/>
        <v>0</v>
      </c>
      <c r="S490" s="15"/>
      <c r="T490" s="5">
        <f t="shared" si="219"/>
        <v>0</v>
      </c>
      <c r="U490" s="5">
        <f t="shared" si="220"/>
        <v>0</v>
      </c>
      <c r="V490" s="5">
        <f t="shared" si="221"/>
        <v>0</v>
      </c>
      <c r="W490" s="5">
        <f t="shared" si="222"/>
        <v>0</v>
      </c>
      <c r="X490" s="1"/>
      <c r="Y490" s="1"/>
      <c r="Z490" s="1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2.75">
      <c r="A491" s="1"/>
      <c r="B491" s="5">
        <f t="shared" si="215"/>
        <v>15</v>
      </c>
      <c r="C491" s="1" t="str">
        <f t="shared" si="215"/>
        <v>Output 15</v>
      </c>
      <c r="D491" s="5"/>
      <c r="E491" s="5" t="str">
        <f t="shared" si="216"/>
        <v> m2</v>
      </c>
      <c r="F491" s="5">
        <f aca="true" t="shared" si="236" ref="F491:Q491">F438-E438+F224</f>
        <v>0</v>
      </c>
      <c r="G491" s="5">
        <f t="shared" si="236"/>
        <v>0</v>
      </c>
      <c r="H491" s="5">
        <f t="shared" si="236"/>
        <v>0</v>
      </c>
      <c r="I491" s="5">
        <f t="shared" si="236"/>
        <v>0</v>
      </c>
      <c r="J491" s="5">
        <f t="shared" si="236"/>
        <v>0</v>
      </c>
      <c r="K491" s="5">
        <f t="shared" si="236"/>
        <v>0</v>
      </c>
      <c r="L491" s="5">
        <f t="shared" si="236"/>
        <v>0</v>
      </c>
      <c r="M491" s="5">
        <f t="shared" si="236"/>
        <v>0</v>
      </c>
      <c r="N491" s="5">
        <f t="shared" si="236"/>
        <v>0</v>
      </c>
      <c r="O491" s="5">
        <f t="shared" si="236"/>
        <v>0</v>
      </c>
      <c r="P491" s="5">
        <f t="shared" si="236"/>
        <v>0</v>
      </c>
      <c r="Q491" s="5">
        <f t="shared" si="236"/>
        <v>0</v>
      </c>
      <c r="R491" s="5">
        <f t="shared" si="218"/>
        <v>0</v>
      </c>
      <c r="S491" s="15"/>
      <c r="T491" s="5">
        <f t="shared" si="219"/>
        <v>0</v>
      </c>
      <c r="U491" s="5">
        <f t="shared" si="220"/>
        <v>0</v>
      </c>
      <c r="V491" s="5">
        <f t="shared" si="221"/>
        <v>0</v>
      </c>
      <c r="W491" s="5">
        <f t="shared" si="222"/>
        <v>0</v>
      </c>
      <c r="X491" s="1"/>
      <c r="Y491" s="1"/>
      <c r="Z491" s="1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2.75">
      <c r="A492" s="1"/>
      <c r="B492" s="5">
        <f t="shared" si="215"/>
        <v>16</v>
      </c>
      <c r="C492" s="1" t="str">
        <f t="shared" si="215"/>
        <v>Output 16</v>
      </c>
      <c r="D492" s="5"/>
      <c r="E492" s="5" t="str">
        <f t="shared" si="216"/>
        <v> kom</v>
      </c>
      <c r="F492" s="5">
        <f aca="true" t="shared" si="237" ref="F492:Q492">F439-E439+F225</f>
        <v>0</v>
      </c>
      <c r="G492" s="5">
        <f t="shared" si="237"/>
        <v>0</v>
      </c>
      <c r="H492" s="5">
        <f t="shared" si="237"/>
        <v>0</v>
      </c>
      <c r="I492" s="5">
        <f t="shared" si="237"/>
        <v>0</v>
      </c>
      <c r="J492" s="5">
        <f t="shared" si="237"/>
        <v>0</v>
      </c>
      <c r="K492" s="5">
        <f t="shared" si="237"/>
        <v>0</v>
      </c>
      <c r="L492" s="5">
        <f t="shared" si="237"/>
        <v>0</v>
      </c>
      <c r="M492" s="5">
        <f t="shared" si="237"/>
        <v>0</v>
      </c>
      <c r="N492" s="5">
        <f t="shared" si="237"/>
        <v>0</v>
      </c>
      <c r="O492" s="5">
        <f t="shared" si="237"/>
        <v>0</v>
      </c>
      <c r="P492" s="5">
        <f t="shared" si="237"/>
        <v>0</v>
      </c>
      <c r="Q492" s="5">
        <f t="shared" si="237"/>
        <v>0</v>
      </c>
      <c r="R492" s="5">
        <f t="shared" si="218"/>
        <v>0</v>
      </c>
      <c r="S492" s="15"/>
      <c r="T492" s="5">
        <f t="shared" si="219"/>
        <v>0</v>
      </c>
      <c r="U492" s="5">
        <f t="shared" si="220"/>
        <v>0</v>
      </c>
      <c r="V492" s="5">
        <f t="shared" si="221"/>
        <v>0</v>
      </c>
      <c r="W492" s="5">
        <f t="shared" si="222"/>
        <v>0</v>
      </c>
      <c r="X492" s="1"/>
      <c r="Y492" s="1"/>
      <c r="Z492" s="1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2.75">
      <c r="A493" s="1"/>
      <c r="B493" s="5">
        <f t="shared" si="215"/>
        <v>17</v>
      </c>
      <c r="C493" s="1" t="str">
        <f t="shared" si="215"/>
        <v>Output 17</v>
      </c>
      <c r="D493" s="5"/>
      <c r="E493" s="5" t="str">
        <f t="shared" si="216"/>
        <v> kg</v>
      </c>
      <c r="F493" s="5">
        <f aca="true" t="shared" si="238" ref="F493:Q493">F440-E440+F226</f>
        <v>0</v>
      </c>
      <c r="G493" s="5">
        <f t="shared" si="238"/>
        <v>0</v>
      </c>
      <c r="H493" s="5">
        <f t="shared" si="238"/>
        <v>0</v>
      </c>
      <c r="I493" s="5">
        <f t="shared" si="238"/>
        <v>0</v>
      </c>
      <c r="J493" s="5">
        <f t="shared" si="238"/>
        <v>0</v>
      </c>
      <c r="K493" s="5">
        <f t="shared" si="238"/>
        <v>0</v>
      </c>
      <c r="L493" s="5">
        <f t="shared" si="238"/>
        <v>0</v>
      </c>
      <c r="M493" s="5">
        <f t="shared" si="238"/>
        <v>0</v>
      </c>
      <c r="N493" s="5">
        <f t="shared" si="238"/>
        <v>0</v>
      </c>
      <c r="O493" s="5">
        <f t="shared" si="238"/>
        <v>0</v>
      </c>
      <c r="P493" s="5">
        <f t="shared" si="238"/>
        <v>0</v>
      </c>
      <c r="Q493" s="5">
        <f t="shared" si="238"/>
        <v>0</v>
      </c>
      <c r="R493" s="5">
        <f t="shared" si="218"/>
        <v>0</v>
      </c>
      <c r="S493" s="15"/>
      <c r="T493" s="5">
        <f t="shared" si="219"/>
        <v>0</v>
      </c>
      <c r="U493" s="5">
        <f t="shared" si="220"/>
        <v>0</v>
      </c>
      <c r="V493" s="5">
        <f t="shared" si="221"/>
        <v>0</v>
      </c>
      <c r="W493" s="5">
        <f t="shared" si="222"/>
        <v>0</v>
      </c>
      <c r="X493" s="1"/>
      <c r="Y493" s="1"/>
      <c r="Z493" s="1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2.75">
      <c r="A494" s="1"/>
      <c r="B494" s="5">
        <f t="shared" si="215"/>
        <v>18</v>
      </c>
      <c r="C494" s="1" t="str">
        <f t="shared" si="215"/>
        <v>Output 18</v>
      </c>
      <c r="D494" s="5"/>
      <c r="E494" s="5" t="str">
        <f t="shared" si="216"/>
        <v> m2</v>
      </c>
      <c r="F494" s="5">
        <f aca="true" t="shared" si="239" ref="F494:Q494">F441-E441+F227</f>
        <v>0</v>
      </c>
      <c r="G494" s="5">
        <f t="shared" si="239"/>
        <v>0</v>
      </c>
      <c r="H494" s="5">
        <f t="shared" si="239"/>
        <v>0</v>
      </c>
      <c r="I494" s="5">
        <f t="shared" si="239"/>
        <v>0</v>
      </c>
      <c r="J494" s="5">
        <f t="shared" si="239"/>
        <v>0</v>
      </c>
      <c r="K494" s="5">
        <f t="shared" si="239"/>
        <v>0</v>
      </c>
      <c r="L494" s="5">
        <f t="shared" si="239"/>
        <v>0</v>
      </c>
      <c r="M494" s="5">
        <f t="shared" si="239"/>
        <v>0</v>
      </c>
      <c r="N494" s="5">
        <f t="shared" si="239"/>
        <v>0</v>
      </c>
      <c r="O494" s="5">
        <f t="shared" si="239"/>
        <v>0</v>
      </c>
      <c r="P494" s="5">
        <f t="shared" si="239"/>
        <v>0</v>
      </c>
      <c r="Q494" s="5">
        <f t="shared" si="239"/>
        <v>0</v>
      </c>
      <c r="R494" s="5">
        <f t="shared" si="218"/>
        <v>0</v>
      </c>
      <c r="S494" s="15"/>
      <c r="T494" s="5">
        <f t="shared" si="219"/>
        <v>0</v>
      </c>
      <c r="U494" s="5">
        <f t="shared" si="220"/>
        <v>0</v>
      </c>
      <c r="V494" s="5">
        <f t="shared" si="221"/>
        <v>0</v>
      </c>
      <c r="W494" s="5">
        <f t="shared" si="222"/>
        <v>0</v>
      </c>
      <c r="X494" s="1"/>
      <c r="Y494" s="1"/>
      <c r="Z494" s="1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2.75">
      <c r="A495" s="1"/>
      <c r="B495" s="5">
        <f t="shared" si="215"/>
        <v>19</v>
      </c>
      <c r="C495" s="1" t="str">
        <f t="shared" si="215"/>
        <v>Output 19</v>
      </c>
      <c r="D495" s="5"/>
      <c r="E495" s="5" t="str">
        <f t="shared" si="216"/>
        <v> kom</v>
      </c>
      <c r="F495" s="5">
        <f aca="true" t="shared" si="240" ref="F495:Q495">F442-E442+F228</f>
        <v>0</v>
      </c>
      <c r="G495" s="5">
        <f t="shared" si="240"/>
        <v>0</v>
      </c>
      <c r="H495" s="5">
        <f t="shared" si="240"/>
        <v>0</v>
      </c>
      <c r="I495" s="5">
        <f t="shared" si="240"/>
        <v>0</v>
      </c>
      <c r="J495" s="5">
        <f t="shared" si="240"/>
        <v>0</v>
      </c>
      <c r="K495" s="5">
        <f t="shared" si="240"/>
        <v>0</v>
      </c>
      <c r="L495" s="5">
        <f t="shared" si="240"/>
        <v>0</v>
      </c>
      <c r="M495" s="5">
        <f t="shared" si="240"/>
        <v>0</v>
      </c>
      <c r="N495" s="5">
        <f t="shared" si="240"/>
        <v>0</v>
      </c>
      <c r="O495" s="5">
        <f t="shared" si="240"/>
        <v>0</v>
      </c>
      <c r="P495" s="5">
        <f t="shared" si="240"/>
        <v>0</v>
      </c>
      <c r="Q495" s="5">
        <f t="shared" si="240"/>
        <v>0</v>
      </c>
      <c r="R495" s="5">
        <f t="shared" si="218"/>
        <v>0</v>
      </c>
      <c r="S495" s="15"/>
      <c r="T495" s="5">
        <f t="shared" si="219"/>
        <v>0</v>
      </c>
      <c r="U495" s="5">
        <f t="shared" si="220"/>
        <v>0</v>
      </c>
      <c r="V495" s="5">
        <f t="shared" si="221"/>
        <v>0</v>
      </c>
      <c r="W495" s="5">
        <f t="shared" si="222"/>
        <v>0</v>
      </c>
      <c r="X495" s="1"/>
      <c r="Y495" s="1"/>
      <c r="Z495" s="1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2.75">
      <c r="A496" s="1"/>
      <c r="B496" s="12">
        <f t="shared" si="215"/>
        <v>20</v>
      </c>
      <c r="C496" s="12" t="str">
        <f t="shared" si="215"/>
        <v>Output 20</v>
      </c>
      <c r="D496" s="12"/>
      <c r="E496" s="12" t="str">
        <f t="shared" si="216"/>
        <v> kom</v>
      </c>
      <c r="F496" s="12">
        <f aca="true" t="shared" si="241" ref="F496:Q496">F443-E443+F229</f>
        <v>0</v>
      </c>
      <c r="G496" s="12">
        <f t="shared" si="241"/>
        <v>0</v>
      </c>
      <c r="H496" s="12">
        <f t="shared" si="241"/>
        <v>0</v>
      </c>
      <c r="I496" s="12">
        <f t="shared" si="241"/>
        <v>0</v>
      </c>
      <c r="J496" s="12">
        <f t="shared" si="241"/>
        <v>0</v>
      </c>
      <c r="K496" s="12">
        <f t="shared" si="241"/>
        <v>0</v>
      </c>
      <c r="L496" s="12">
        <f t="shared" si="241"/>
        <v>0</v>
      </c>
      <c r="M496" s="12">
        <f t="shared" si="241"/>
        <v>0</v>
      </c>
      <c r="N496" s="12">
        <f t="shared" si="241"/>
        <v>0</v>
      </c>
      <c r="O496" s="12">
        <f t="shared" si="241"/>
        <v>0</v>
      </c>
      <c r="P496" s="12">
        <f t="shared" si="241"/>
        <v>0</v>
      </c>
      <c r="Q496" s="12">
        <f t="shared" si="241"/>
        <v>0</v>
      </c>
      <c r="R496" s="12">
        <f t="shared" si="218"/>
        <v>0</v>
      </c>
      <c r="S496" s="15"/>
      <c r="T496" s="5">
        <f t="shared" si="219"/>
        <v>0</v>
      </c>
      <c r="U496" s="5">
        <f t="shared" si="220"/>
        <v>0</v>
      </c>
      <c r="V496" s="5">
        <f t="shared" si="221"/>
        <v>0</v>
      </c>
      <c r="W496" s="5">
        <f t="shared" si="222"/>
        <v>0</v>
      </c>
      <c r="X496" s="1"/>
      <c r="Y496" s="1"/>
      <c r="Z496" s="1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2.75">
      <c r="A497" s="1"/>
      <c r="B497" s="1"/>
      <c r="C497" s="1"/>
      <c r="D497" s="1"/>
      <c r="E497" s="1"/>
      <c r="F497" s="1">
        <f aca="true" t="shared" si="242" ref="F497:R497">SUM(F477:F496)</f>
        <v>113250</v>
      </c>
      <c r="G497" s="1">
        <f t="shared" si="242"/>
        <v>135300</v>
      </c>
      <c r="H497" s="1">
        <f t="shared" si="242"/>
        <v>170000</v>
      </c>
      <c r="I497" s="1">
        <f t="shared" si="242"/>
        <v>179650</v>
      </c>
      <c r="J497" s="1">
        <f t="shared" si="242"/>
        <v>155950</v>
      </c>
      <c r="K497" s="1">
        <f t="shared" si="242"/>
        <v>199950</v>
      </c>
      <c r="L497" s="1">
        <f t="shared" si="242"/>
        <v>114650</v>
      </c>
      <c r="M497" s="1">
        <f t="shared" si="242"/>
        <v>174150</v>
      </c>
      <c r="N497" s="1">
        <f t="shared" si="242"/>
        <v>174950</v>
      </c>
      <c r="O497" s="1">
        <f t="shared" si="242"/>
        <v>153750</v>
      </c>
      <c r="P497" s="1">
        <f t="shared" si="242"/>
        <v>171850</v>
      </c>
      <c r="Q497" s="1">
        <f t="shared" si="242"/>
        <v>150950</v>
      </c>
      <c r="R497" s="1">
        <f t="shared" si="242"/>
        <v>1894400</v>
      </c>
      <c r="S497" s="15"/>
      <c r="T497" s="1">
        <f>SUM(T477:T496)</f>
        <v>418550</v>
      </c>
      <c r="U497" s="1">
        <f>SUM(U477:U496)</f>
        <v>535550</v>
      </c>
      <c r="V497" s="1">
        <f>SUM(V477:V496)</f>
        <v>463750</v>
      </c>
      <c r="W497" s="1">
        <f>SUM(W477:W496)</f>
        <v>476550</v>
      </c>
      <c r="X497" s="1"/>
      <c r="Y497" s="1"/>
      <c r="Z497" s="1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2.75">
      <c r="A498" s="3">
        <v>6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5"/>
      <c r="T498" s="1"/>
      <c r="U498" s="1"/>
      <c r="V498" s="1"/>
      <c r="W498" s="1"/>
      <c r="X498" s="1"/>
      <c r="Y498" s="1"/>
      <c r="Z498" s="1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2.75">
      <c r="A499" s="1"/>
      <c r="B499" s="3" t="s">
        <v>170</v>
      </c>
      <c r="C499" s="3" t="s">
        <v>403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5"/>
      <c r="T499" s="1"/>
      <c r="U499" s="1"/>
      <c r="V499" s="1"/>
      <c r="W499" s="1"/>
      <c r="X499" s="1"/>
      <c r="Y499" s="1"/>
      <c r="Z499" s="1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2.75">
      <c r="A500" s="1"/>
      <c r="B500" s="1"/>
      <c r="C500" s="1"/>
      <c r="D500" s="1"/>
      <c r="E500" s="1" t="str">
        <f>F161</f>
        <v> - quantity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5"/>
      <c r="T500" s="1"/>
      <c r="U500" s="1"/>
      <c r="V500" s="1"/>
      <c r="W500" s="1"/>
      <c r="X500" s="1"/>
      <c r="Y500" s="1"/>
      <c r="Z500" s="1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2.75">
      <c r="A501" s="1"/>
      <c r="B501" s="8" t="str">
        <f>B162</f>
        <v> No.</v>
      </c>
      <c r="C501" s="8" t="s">
        <v>171</v>
      </c>
      <c r="D501" s="8" t="str">
        <f>E475</f>
        <v>  Units</v>
      </c>
      <c r="E501" s="14"/>
      <c r="F501" s="14" t="s">
        <v>420</v>
      </c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8"/>
      <c r="T501" s="14"/>
      <c r="U501" s="14"/>
      <c r="V501" s="14"/>
      <c r="W501" s="14"/>
      <c r="X501" s="14"/>
      <c r="Y501" s="1"/>
      <c r="Z501" s="1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2.75">
      <c r="A502" s="1"/>
      <c r="B502" s="12" t="str">
        <f>B163</f>
        <v> </v>
      </c>
      <c r="C502" s="12" t="str">
        <f>C163</f>
        <v> </v>
      </c>
      <c r="D502" s="12" t="str">
        <f>E476</f>
        <v> </v>
      </c>
      <c r="E502" s="12">
        <v>1</v>
      </c>
      <c r="F502" s="12">
        <v>2</v>
      </c>
      <c r="G502" s="12">
        <v>3</v>
      </c>
      <c r="H502" s="12">
        <v>4</v>
      </c>
      <c r="I502" s="12">
        <v>5</v>
      </c>
      <c r="J502" s="12">
        <v>6</v>
      </c>
      <c r="K502" s="12">
        <v>7</v>
      </c>
      <c r="L502" s="12">
        <v>8</v>
      </c>
      <c r="M502" s="12">
        <v>9</v>
      </c>
      <c r="N502" s="12">
        <v>10</v>
      </c>
      <c r="O502" s="12">
        <v>11</v>
      </c>
      <c r="P502" s="12">
        <v>12</v>
      </c>
      <c r="Q502" s="12">
        <v>13</v>
      </c>
      <c r="R502" s="12">
        <v>14</v>
      </c>
      <c r="S502" s="12">
        <v>15</v>
      </c>
      <c r="T502" s="12">
        <v>16</v>
      </c>
      <c r="U502" s="12">
        <v>17</v>
      </c>
      <c r="V502" s="12">
        <v>18</v>
      </c>
      <c r="W502" s="12">
        <v>19</v>
      </c>
      <c r="X502" s="12">
        <v>20</v>
      </c>
      <c r="Y502" s="1"/>
      <c r="Z502" s="1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2.75">
      <c r="A503" s="1"/>
      <c r="B503" s="5">
        <v>1</v>
      </c>
      <c r="C503" s="5" t="s">
        <v>172</v>
      </c>
      <c r="D503" s="5" t="s">
        <v>156</v>
      </c>
      <c r="E503" s="26">
        <v>0.237</v>
      </c>
      <c r="F503" s="26">
        <v>0.198</v>
      </c>
      <c r="G503" s="26">
        <v>0.213</v>
      </c>
      <c r="H503" s="26">
        <v>0.297</v>
      </c>
      <c r="I503" s="26">
        <v>0.297</v>
      </c>
      <c r="J503" s="26"/>
      <c r="K503" s="26"/>
      <c r="L503" s="26"/>
      <c r="M503" s="26">
        <v>0.1965</v>
      </c>
      <c r="N503" s="26"/>
      <c r="O503" s="26"/>
      <c r="P503" s="26"/>
      <c r="Q503" s="26"/>
      <c r="R503" s="26"/>
      <c r="S503" s="27"/>
      <c r="T503" s="26"/>
      <c r="U503" s="26"/>
      <c r="V503" s="26"/>
      <c r="W503" s="26"/>
      <c r="X503" s="26"/>
      <c r="Y503" s="1"/>
      <c r="Z503" s="1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2.75">
      <c r="A504" s="1"/>
      <c r="B504" s="5">
        <v>2</v>
      </c>
      <c r="C504" s="5" t="s">
        <v>173</v>
      </c>
      <c r="D504" s="5" t="s">
        <v>156</v>
      </c>
      <c r="E504" s="26">
        <v>0.5807</v>
      </c>
      <c r="F504" s="26">
        <v>0.4851</v>
      </c>
      <c r="G504" s="26">
        <v>0.5219</v>
      </c>
      <c r="H504" s="26">
        <v>0.7277</v>
      </c>
      <c r="I504" s="26">
        <v>0.7277</v>
      </c>
      <c r="J504" s="26"/>
      <c r="K504" s="26"/>
      <c r="L504" s="26"/>
      <c r="M504" s="26">
        <v>0.4814</v>
      </c>
      <c r="N504" s="26"/>
      <c r="O504" s="26"/>
      <c r="P504" s="26"/>
      <c r="Q504" s="26"/>
      <c r="R504" s="26"/>
      <c r="S504" s="27"/>
      <c r="T504" s="26"/>
      <c r="U504" s="26"/>
      <c r="V504" s="26"/>
      <c r="W504" s="26"/>
      <c r="X504" s="26"/>
      <c r="Y504" s="1"/>
      <c r="Z504" s="1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2.75">
      <c r="A505" s="1"/>
      <c r="B505" s="5">
        <v>3</v>
      </c>
      <c r="C505" s="5" t="s">
        <v>174</v>
      </c>
      <c r="D505" s="5" t="s">
        <v>156</v>
      </c>
      <c r="E505" s="26">
        <v>0.0245</v>
      </c>
      <c r="F505" s="26">
        <v>0.0205</v>
      </c>
      <c r="G505" s="26">
        <v>0.022</v>
      </c>
      <c r="H505" s="26">
        <v>0.0307</v>
      </c>
      <c r="I505" s="26">
        <v>0.0307</v>
      </c>
      <c r="J505" s="26"/>
      <c r="K505" s="26"/>
      <c r="L505" s="26"/>
      <c r="M505" s="26">
        <v>0.0203</v>
      </c>
      <c r="N505" s="26"/>
      <c r="O505" s="26"/>
      <c r="P505" s="26"/>
      <c r="Q505" s="26"/>
      <c r="R505" s="26"/>
      <c r="S505" s="27"/>
      <c r="T505" s="26"/>
      <c r="U505" s="26"/>
      <c r="V505" s="26"/>
      <c r="W505" s="26"/>
      <c r="X505" s="26"/>
      <c r="Y505" s="1"/>
      <c r="Z505" s="1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2.75">
      <c r="A506" s="1"/>
      <c r="B506" s="5">
        <v>4</v>
      </c>
      <c r="C506" s="5" t="s">
        <v>175</v>
      </c>
      <c r="D506" s="5" t="s">
        <v>156</v>
      </c>
      <c r="E506" s="26">
        <v>0.553</v>
      </c>
      <c r="F506" s="26">
        <v>0.462</v>
      </c>
      <c r="G506" s="26">
        <v>0.497</v>
      </c>
      <c r="H506" s="26">
        <v>0.693</v>
      </c>
      <c r="I506" s="26">
        <v>0.693</v>
      </c>
      <c r="J506" s="26"/>
      <c r="K506" s="26"/>
      <c r="L506" s="26"/>
      <c r="M506" s="26">
        <v>0.4585</v>
      </c>
      <c r="N506" s="26"/>
      <c r="O506" s="26"/>
      <c r="P506" s="26"/>
      <c r="Q506" s="26"/>
      <c r="R506" s="26"/>
      <c r="S506" s="27"/>
      <c r="T506" s="26"/>
      <c r="U506" s="26"/>
      <c r="V506" s="26"/>
      <c r="W506" s="26"/>
      <c r="X506" s="26"/>
      <c r="Y506" s="1"/>
      <c r="Z506" s="1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2.75">
      <c r="A507" s="1"/>
      <c r="B507" s="5">
        <v>5</v>
      </c>
      <c r="C507" s="5" t="s">
        <v>176</v>
      </c>
      <c r="D507" s="5" t="s">
        <v>156</v>
      </c>
      <c r="E507" s="26">
        <v>0.013</v>
      </c>
      <c r="F507" s="26">
        <v>0.013</v>
      </c>
      <c r="G507" s="26">
        <v>0.013</v>
      </c>
      <c r="H507" s="26">
        <v>0.013</v>
      </c>
      <c r="I507" s="26">
        <v>0.013</v>
      </c>
      <c r="J507" s="26">
        <v>0.013</v>
      </c>
      <c r="K507" s="26">
        <v>0.013</v>
      </c>
      <c r="L507" s="26">
        <v>0.013</v>
      </c>
      <c r="M507" s="26"/>
      <c r="N507" s="26">
        <v>0.013</v>
      </c>
      <c r="O507" s="26"/>
      <c r="P507" s="26"/>
      <c r="Q507" s="26"/>
      <c r="R507" s="26"/>
      <c r="S507" s="27"/>
      <c r="T507" s="26"/>
      <c r="U507" s="26"/>
      <c r="V507" s="26"/>
      <c r="W507" s="26"/>
      <c r="X507" s="26"/>
      <c r="Y507" s="1"/>
      <c r="Z507" s="1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2.75">
      <c r="A508" s="1"/>
      <c r="B508" s="5">
        <v>6</v>
      </c>
      <c r="C508" s="5" t="s">
        <v>177</v>
      </c>
      <c r="D508" s="5" t="s">
        <v>156</v>
      </c>
      <c r="E508" s="26"/>
      <c r="F508" s="26"/>
      <c r="G508" s="26"/>
      <c r="H508" s="26"/>
      <c r="I508" s="26"/>
      <c r="J508" s="26"/>
      <c r="K508" s="26"/>
      <c r="L508" s="26"/>
      <c r="M508" s="26">
        <v>0.08</v>
      </c>
      <c r="N508" s="26"/>
      <c r="O508" s="26"/>
      <c r="P508" s="26"/>
      <c r="Q508" s="26"/>
      <c r="R508" s="26"/>
      <c r="S508" s="27"/>
      <c r="T508" s="26"/>
      <c r="U508" s="26"/>
      <c r="V508" s="26"/>
      <c r="W508" s="26"/>
      <c r="X508" s="26"/>
      <c r="Y508" s="1"/>
      <c r="Z508" s="1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2.75">
      <c r="A509" s="1"/>
      <c r="B509" s="5">
        <v>7</v>
      </c>
      <c r="C509" s="5" t="s">
        <v>178</v>
      </c>
      <c r="D509" s="5" t="s">
        <v>156</v>
      </c>
      <c r="E509" s="26"/>
      <c r="F509" s="26"/>
      <c r="G509" s="26"/>
      <c r="H509" s="26"/>
      <c r="I509" s="26"/>
      <c r="J509" s="26"/>
      <c r="K509" s="26"/>
      <c r="L509" s="26"/>
      <c r="M509" s="26">
        <v>0.37</v>
      </c>
      <c r="N509" s="26"/>
      <c r="O509" s="26"/>
      <c r="P509" s="26"/>
      <c r="Q509" s="26"/>
      <c r="R509" s="26"/>
      <c r="S509" s="27"/>
      <c r="T509" s="26"/>
      <c r="U509" s="26"/>
      <c r="V509" s="26"/>
      <c r="W509" s="26"/>
      <c r="X509" s="26"/>
      <c r="Y509" s="1"/>
      <c r="Z509" s="1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2.75">
      <c r="A510" s="1"/>
      <c r="B510" s="5">
        <v>8</v>
      </c>
      <c r="C510" s="5" t="s">
        <v>179</v>
      </c>
      <c r="D510" s="5" t="s">
        <v>156</v>
      </c>
      <c r="E510" s="26"/>
      <c r="F510" s="26"/>
      <c r="G510" s="26"/>
      <c r="H510" s="26"/>
      <c r="I510" s="26"/>
      <c r="J510" s="26"/>
      <c r="K510" s="26"/>
      <c r="L510" s="26"/>
      <c r="M510" s="26">
        <v>0.705</v>
      </c>
      <c r="N510" s="26"/>
      <c r="O510" s="26"/>
      <c r="P510" s="26"/>
      <c r="Q510" s="26"/>
      <c r="R510" s="26"/>
      <c r="S510" s="27"/>
      <c r="T510" s="26"/>
      <c r="U510" s="26"/>
      <c r="V510" s="26"/>
      <c r="W510" s="26"/>
      <c r="X510" s="26"/>
      <c r="Y510" s="1"/>
      <c r="Z510" s="1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2.75">
      <c r="A511" s="1"/>
      <c r="B511" s="5">
        <v>9</v>
      </c>
      <c r="C511" s="5" t="s">
        <v>180</v>
      </c>
      <c r="D511" s="5" t="s">
        <v>156</v>
      </c>
      <c r="E511" s="26"/>
      <c r="F511" s="26"/>
      <c r="G511" s="26"/>
      <c r="H511" s="26"/>
      <c r="I511" s="26"/>
      <c r="J511" s="26"/>
      <c r="K511" s="26"/>
      <c r="L511" s="26"/>
      <c r="M511" s="26">
        <v>0.003</v>
      </c>
      <c r="N511" s="26"/>
      <c r="O511" s="26"/>
      <c r="P511" s="26"/>
      <c r="Q511" s="26"/>
      <c r="R511" s="26"/>
      <c r="S511" s="27"/>
      <c r="T511" s="26"/>
      <c r="U511" s="26"/>
      <c r="V511" s="26"/>
      <c r="W511" s="26"/>
      <c r="X511" s="26"/>
      <c r="Y511" s="1"/>
      <c r="Z511" s="1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2.75">
      <c r="A512" s="1"/>
      <c r="B512" s="5">
        <v>10</v>
      </c>
      <c r="C512" s="5" t="s">
        <v>181</v>
      </c>
      <c r="D512" s="5" t="s">
        <v>156</v>
      </c>
      <c r="E512" s="26"/>
      <c r="F512" s="26"/>
      <c r="G512" s="26"/>
      <c r="H512" s="26"/>
      <c r="I512" s="26"/>
      <c r="J512" s="26"/>
      <c r="K512" s="26"/>
      <c r="L512" s="26"/>
      <c r="M512" s="26">
        <v>0.001</v>
      </c>
      <c r="N512" s="26"/>
      <c r="O512" s="26"/>
      <c r="P512" s="26"/>
      <c r="Q512" s="26"/>
      <c r="R512" s="26"/>
      <c r="S512" s="27"/>
      <c r="T512" s="26"/>
      <c r="U512" s="26"/>
      <c r="V512" s="26"/>
      <c r="W512" s="26"/>
      <c r="X512" s="26"/>
      <c r="Y512" s="1"/>
      <c r="Z512" s="1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2.75">
      <c r="A513" s="1"/>
      <c r="B513" s="5">
        <v>11</v>
      </c>
      <c r="C513" s="5" t="s">
        <v>182</v>
      </c>
      <c r="D513" s="5" t="s">
        <v>156</v>
      </c>
      <c r="E513" s="26"/>
      <c r="F513" s="26"/>
      <c r="G513" s="26"/>
      <c r="H513" s="26"/>
      <c r="I513" s="26"/>
      <c r="J513" s="26"/>
      <c r="K513" s="26"/>
      <c r="L513" s="26"/>
      <c r="M513" s="26">
        <v>0.002</v>
      </c>
      <c r="N513" s="26"/>
      <c r="O513" s="26"/>
      <c r="P513" s="26"/>
      <c r="Q513" s="26"/>
      <c r="R513" s="26"/>
      <c r="S513" s="27"/>
      <c r="T513" s="26"/>
      <c r="U513" s="26"/>
      <c r="V513" s="26"/>
      <c r="W513" s="26"/>
      <c r="X513" s="26"/>
      <c r="Y513" s="1"/>
      <c r="Z513" s="1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2.75">
      <c r="A514" s="1"/>
      <c r="B514" s="5">
        <v>12</v>
      </c>
      <c r="C514" s="5" t="s">
        <v>183</v>
      </c>
      <c r="D514" s="5" t="s">
        <v>156</v>
      </c>
      <c r="E514" s="26">
        <v>0.19</v>
      </c>
      <c r="F514" s="26">
        <v>0.33</v>
      </c>
      <c r="G514" s="26">
        <v>0.33</v>
      </c>
      <c r="H514" s="26">
        <v>0.19</v>
      </c>
      <c r="I514" s="26">
        <v>0.19</v>
      </c>
      <c r="J514" s="26">
        <v>0.19</v>
      </c>
      <c r="K514" s="26">
        <v>0.19</v>
      </c>
      <c r="L514" s="26">
        <v>0.19</v>
      </c>
      <c r="M514" s="26"/>
      <c r="N514" s="26">
        <v>0.19</v>
      </c>
      <c r="O514" s="26"/>
      <c r="P514" s="26"/>
      <c r="Q514" s="26"/>
      <c r="R514" s="26"/>
      <c r="S514" s="27"/>
      <c r="T514" s="26"/>
      <c r="U514" s="26"/>
      <c r="V514" s="26"/>
      <c r="W514" s="26"/>
      <c r="X514" s="26"/>
      <c r="Y514" s="1"/>
      <c r="Z514" s="1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2.75">
      <c r="A515" s="1"/>
      <c r="B515" s="5">
        <v>13</v>
      </c>
      <c r="C515" s="5" t="s">
        <v>184</v>
      </c>
      <c r="D515" s="5" t="s">
        <v>156</v>
      </c>
      <c r="E515" s="26">
        <v>0.207</v>
      </c>
      <c r="F515" s="26">
        <v>0.19</v>
      </c>
      <c r="G515" s="26">
        <v>0.19</v>
      </c>
      <c r="H515" s="26">
        <v>0.207</v>
      </c>
      <c r="I515" s="26">
        <v>0.207</v>
      </c>
      <c r="J515" s="26">
        <v>0.188</v>
      </c>
      <c r="K515" s="26">
        <v>0.241</v>
      </c>
      <c r="L515" s="26">
        <v>0.245</v>
      </c>
      <c r="M515" s="26"/>
      <c r="N515" s="26">
        <v>0.245</v>
      </c>
      <c r="O515" s="26"/>
      <c r="P515" s="26"/>
      <c r="Q515" s="26"/>
      <c r="R515" s="26"/>
      <c r="S515" s="27"/>
      <c r="T515" s="26"/>
      <c r="U515" s="26"/>
      <c r="V515" s="26"/>
      <c r="W515" s="26"/>
      <c r="X515" s="26"/>
      <c r="Y515" s="1"/>
      <c r="Z515" s="1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2.75">
      <c r="A516" s="1"/>
      <c r="B516" s="5">
        <v>14</v>
      </c>
      <c r="C516" s="5" t="s">
        <v>185</v>
      </c>
      <c r="D516" s="5" t="s">
        <v>156</v>
      </c>
      <c r="E516" s="26"/>
      <c r="F516" s="26"/>
      <c r="G516" s="26"/>
      <c r="H516" s="26"/>
      <c r="I516" s="26"/>
      <c r="J516" s="26">
        <v>1.89</v>
      </c>
      <c r="K516" s="26"/>
      <c r="L516" s="26"/>
      <c r="M516" s="26"/>
      <c r="N516" s="26"/>
      <c r="O516" s="26"/>
      <c r="P516" s="26"/>
      <c r="Q516" s="26"/>
      <c r="R516" s="26"/>
      <c r="S516" s="27"/>
      <c r="T516" s="26"/>
      <c r="U516" s="26"/>
      <c r="V516" s="26"/>
      <c r="W516" s="26"/>
      <c r="X516" s="26"/>
      <c r="Y516" s="1"/>
      <c r="Z516" s="1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2.75">
      <c r="A517" s="1"/>
      <c r="B517" s="5">
        <v>15</v>
      </c>
      <c r="C517" s="5" t="s">
        <v>186</v>
      </c>
      <c r="D517" s="5" t="s">
        <v>156</v>
      </c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7"/>
      <c r="T517" s="26"/>
      <c r="U517" s="26"/>
      <c r="V517" s="26"/>
      <c r="W517" s="26"/>
      <c r="X517" s="26"/>
      <c r="Y517" s="1"/>
      <c r="Z517" s="1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2.75">
      <c r="A518" s="1"/>
      <c r="B518" s="5">
        <v>16</v>
      </c>
      <c r="C518" s="5" t="s">
        <v>187</v>
      </c>
      <c r="D518" s="5" t="s">
        <v>156</v>
      </c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7"/>
      <c r="T518" s="26"/>
      <c r="U518" s="26"/>
      <c r="V518" s="26"/>
      <c r="W518" s="26"/>
      <c r="X518" s="26"/>
      <c r="Y518" s="1"/>
      <c r="Z518" s="1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2.75">
      <c r="A519" s="1"/>
      <c r="B519" s="5">
        <v>17</v>
      </c>
      <c r="C519" s="5" t="s">
        <v>188</v>
      </c>
      <c r="D519" s="5" t="s">
        <v>156</v>
      </c>
      <c r="E519" s="26">
        <v>0.00055</v>
      </c>
      <c r="F519" s="26">
        <v>0.00055</v>
      </c>
      <c r="G519" s="26">
        <v>0.00055</v>
      </c>
      <c r="H519" s="26">
        <v>0.00055</v>
      </c>
      <c r="I519" s="26">
        <v>0.00055</v>
      </c>
      <c r="J519" s="26">
        <v>0.00055</v>
      </c>
      <c r="K519" s="26">
        <v>0.00055</v>
      </c>
      <c r="L519" s="26">
        <v>0.00055</v>
      </c>
      <c r="M519" s="26"/>
      <c r="N519" s="26">
        <v>0.00055</v>
      </c>
      <c r="O519" s="26"/>
      <c r="P519" s="26"/>
      <c r="Q519" s="26"/>
      <c r="R519" s="26"/>
      <c r="S519" s="27"/>
      <c r="T519" s="26"/>
      <c r="U519" s="26"/>
      <c r="V519" s="26"/>
      <c r="W519" s="26"/>
      <c r="X519" s="26"/>
      <c r="Y519" s="1"/>
      <c r="Z519" s="1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2.75">
      <c r="A520" s="1"/>
      <c r="B520" s="5">
        <v>18</v>
      </c>
      <c r="C520" s="5" t="s">
        <v>189</v>
      </c>
      <c r="D520" s="5" t="s">
        <v>156</v>
      </c>
      <c r="E520" s="26">
        <v>0.0045</v>
      </c>
      <c r="F520" s="26">
        <v>0.0045</v>
      </c>
      <c r="G520" s="26">
        <v>0.0045</v>
      </c>
      <c r="H520" s="26">
        <v>0.0045</v>
      </c>
      <c r="I520" s="26">
        <v>0.0045</v>
      </c>
      <c r="J520" s="26">
        <v>0.0045</v>
      </c>
      <c r="K520" s="26">
        <v>0.0045</v>
      </c>
      <c r="L520" s="26">
        <v>0.0045</v>
      </c>
      <c r="M520" s="26"/>
      <c r="N520" s="26">
        <v>0.0045</v>
      </c>
      <c r="O520" s="26"/>
      <c r="P520" s="26"/>
      <c r="Q520" s="26"/>
      <c r="R520" s="26"/>
      <c r="S520" s="27"/>
      <c r="T520" s="26"/>
      <c r="U520" s="26"/>
      <c r="V520" s="26"/>
      <c r="W520" s="26"/>
      <c r="X520" s="26"/>
      <c r="Y520" s="1"/>
      <c r="Z520" s="1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2.75">
      <c r="A521" s="1"/>
      <c r="B521" s="5">
        <v>19</v>
      </c>
      <c r="C521" s="5" t="s">
        <v>190</v>
      </c>
      <c r="D521" s="5" t="s">
        <v>156</v>
      </c>
      <c r="E521" s="26">
        <v>0.845</v>
      </c>
      <c r="F521" s="26">
        <v>0.69</v>
      </c>
      <c r="G521" s="26">
        <v>0.69</v>
      </c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7"/>
      <c r="T521" s="26"/>
      <c r="U521" s="26"/>
      <c r="V521" s="26"/>
      <c r="W521" s="26"/>
      <c r="X521" s="26"/>
      <c r="Y521" s="1"/>
      <c r="Z521" s="1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2.75">
      <c r="A522" s="1"/>
      <c r="B522" s="5">
        <v>20</v>
      </c>
      <c r="C522" s="5" t="s">
        <v>191</v>
      </c>
      <c r="D522" s="5" t="s">
        <v>156</v>
      </c>
      <c r="E522" s="26"/>
      <c r="F522" s="26"/>
      <c r="G522" s="26"/>
      <c r="H522" s="26">
        <v>0.464</v>
      </c>
      <c r="I522" s="26">
        <v>0.4</v>
      </c>
      <c r="J522" s="26">
        <v>0.276</v>
      </c>
      <c r="K522" s="26"/>
      <c r="L522" s="26">
        <v>0.464</v>
      </c>
      <c r="M522" s="26"/>
      <c r="N522" s="26"/>
      <c r="O522" s="26"/>
      <c r="P522" s="26"/>
      <c r="Q522" s="26"/>
      <c r="R522" s="26"/>
      <c r="S522" s="27"/>
      <c r="T522" s="26"/>
      <c r="U522" s="26"/>
      <c r="V522" s="26"/>
      <c r="W522" s="26"/>
      <c r="X522" s="26"/>
      <c r="Y522" s="1"/>
      <c r="Z522" s="1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2.75">
      <c r="A523" s="1"/>
      <c r="B523" s="5">
        <v>21</v>
      </c>
      <c r="C523" s="5" t="s">
        <v>192</v>
      </c>
      <c r="D523" s="5" t="s">
        <v>156</v>
      </c>
      <c r="E523" s="26"/>
      <c r="F523" s="26"/>
      <c r="G523" s="26"/>
      <c r="H523" s="26"/>
      <c r="I523" s="26"/>
      <c r="J523" s="26"/>
      <c r="K523" s="26">
        <v>1.177</v>
      </c>
      <c r="L523" s="26">
        <v>1.55</v>
      </c>
      <c r="M523" s="26"/>
      <c r="N523" s="26">
        <v>1.98</v>
      </c>
      <c r="O523" s="26"/>
      <c r="P523" s="26"/>
      <c r="Q523" s="26"/>
      <c r="R523" s="26"/>
      <c r="S523" s="27"/>
      <c r="T523" s="26"/>
      <c r="U523" s="26"/>
      <c r="V523" s="26"/>
      <c r="W523" s="26"/>
      <c r="X523" s="26"/>
      <c r="Y523" s="1"/>
      <c r="Z523" s="1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2.75">
      <c r="A524" s="1"/>
      <c r="B524" s="5">
        <v>22</v>
      </c>
      <c r="C524" s="5" t="s">
        <v>193</v>
      </c>
      <c r="D524" s="5" t="s">
        <v>156</v>
      </c>
      <c r="E524" s="26"/>
      <c r="F524" s="26"/>
      <c r="G524" s="26"/>
      <c r="H524" s="26"/>
      <c r="I524" s="26"/>
      <c r="J524" s="26"/>
      <c r="K524" s="26">
        <v>0.644</v>
      </c>
      <c r="L524" s="26"/>
      <c r="M524" s="26"/>
      <c r="N524" s="26">
        <v>0.6612</v>
      </c>
      <c r="O524" s="26"/>
      <c r="P524" s="26"/>
      <c r="Q524" s="26"/>
      <c r="R524" s="26"/>
      <c r="S524" s="27"/>
      <c r="T524" s="26"/>
      <c r="U524" s="26"/>
      <c r="V524" s="26"/>
      <c r="W524" s="26"/>
      <c r="X524" s="26"/>
      <c r="Y524" s="1"/>
      <c r="Z524" s="1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2.75">
      <c r="A525" s="1"/>
      <c r="B525" s="5">
        <v>23</v>
      </c>
      <c r="C525" s="5" t="s">
        <v>194</v>
      </c>
      <c r="D525" s="5" t="s">
        <v>154</v>
      </c>
      <c r="E525" s="26">
        <v>0.226</v>
      </c>
      <c r="F525" s="26">
        <v>0.226</v>
      </c>
      <c r="G525" s="26">
        <v>0.226</v>
      </c>
      <c r="H525" s="26">
        <v>0.226</v>
      </c>
      <c r="I525" s="26">
        <v>0.226</v>
      </c>
      <c r="J525" s="26">
        <v>0.226</v>
      </c>
      <c r="K525" s="26">
        <v>0.226</v>
      </c>
      <c r="L525" s="26">
        <v>0.226</v>
      </c>
      <c r="M525" s="26">
        <v>0.056</v>
      </c>
      <c r="N525" s="26">
        <v>0.226</v>
      </c>
      <c r="O525" s="26"/>
      <c r="P525" s="26"/>
      <c r="Q525" s="26"/>
      <c r="R525" s="26"/>
      <c r="S525" s="27"/>
      <c r="T525" s="26"/>
      <c r="U525" s="26"/>
      <c r="V525" s="26"/>
      <c r="W525" s="26"/>
      <c r="X525" s="26"/>
      <c r="Y525" s="1"/>
      <c r="Z525" s="1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2.75">
      <c r="A526" s="1"/>
      <c r="B526" s="5">
        <v>24</v>
      </c>
      <c r="C526" s="5" t="s">
        <v>195</v>
      </c>
      <c r="D526" s="5" t="s">
        <v>196</v>
      </c>
      <c r="E526" s="26">
        <v>0.226</v>
      </c>
      <c r="F526" s="26">
        <v>0.226</v>
      </c>
      <c r="G526" s="26">
        <v>0.226</v>
      </c>
      <c r="H526" s="26">
        <v>0.226</v>
      </c>
      <c r="I526" s="26">
        <v>0.226</v>
      </c>
      <c r="J526" s="26">
        <v>0.226</v>
      </c>
      <c r="K526" s="26">
        <v>0.226</v>
      </c>
      <c r="L526" s="26">
        <v>0.226</v>
      </c>
      <c r="M526" s="26">
        <v>0.056</v>
      </c>
      <c r="N526" s="26">
        <v>0.226</v>
      </c>
      <c r="O526" s="26"/>
      <c r="P526" s="26"/>
      <c r="Q526" s="26"/>
      <c r="R526" s="26"/>
      <c r="S526" s="27"/>
      <c r="T526" s="26"/>
      <c r="U526" s="26"/>
      <c r="V526" s="26"/>
      <c r="W526" s="26"/>
      <c r="X526" s="26"/>
      <c r="Y526" s="1"/>
      <c r="Z526" s="1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2.75">
      <c r="A527" s="1"/>
      <c r="B527" s="5">
        <v>25</v>
      </c>
      <c r="C527" s="5" t="s">
        <v>197</v>
      </c>
      <c r="D527" s="5" t="s">
        <v>156</v>
      </c>
      <c r="E527" s="26">
        <v>0.0333</v>
      </c>
      <c r="F527" s="26">
        <v>0.0333</v>
      </c>
      <c r="G527" s="26">
        <v>0.0333</v>
      </c>
      <c r="H527" s="26">
        <v>0.0333</v>
      </c>
      <c r="I527" s="26">
        <v>0.0333</v>
      </c>
      <c r="J527" s="26">
        <v>0.0333</v>
      </c>
      <c r="K527" s="26">
        <v>0.0333</v>
      </c>
      <c r="L527" s="26">
        <v>0.0333</v>
      </c>
      <c r="M527" s="26"/>
      <c r="N527" s="26">
        <v>0.0333</v>
      </c>
      <c r="O527" s="26"/>
      <c r="P527" s="26"/>
      <c r="Q527" s="26"/>
      <c r="R527" s="26"/>
      <c r="S527" s="27"/>
      <c r="T527" s="26"/>
      <c r="U527" s="26"/>
      <c r="V527" s="26"/>
      <c r="W527" s="26"/>
      <c r="X527" s="26"/>
      <c r="Y527" s="1"/>
      <c r="Z527" s="1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2.75">
      <c r="A528" s="1"/>
      <c r="B528" s="5">
        <v>26</v>
      </c>
      <c r="C528" s="5" t="s">
        <v>198</v>
      </c>
      <c r="D528" s="5" t="s">
        <v>154</v>
      </c>
      <c r="E528" s="26">
        <v>0.009</v>
      </c>
      <c r="F528" s="26">
        <v>0.009</v>
      </c>
      <c r="G528" s="26">
        <v>0.009</v>
      </c>
      <c r="H528" s="26">
        <v>0.009</v>
      </c>
      <c r="I528" s="26">
        <v>0.009</v>
      </c>
      <c r="J528" s="26">
        <v>0.009</v>
      </c>
      <c r="K528" s="26">
        <v>0.009</v>
      </c>
      <c r="L528" s="26">
        <v>0.009</v>
      </c>
      <c r="M528" s="26">
        <v>0.0015</v>
      </c>
      <c r="N528" s="26">
        <v>0.009</v>
      </c>
      <c r="O528" s="26"/>
      <c r="P528" s="26"/>
      <c r="Q528" s="26"/>
      <c r="R528" s="26"/>
      <c r="S528" s="27"/>
      <c r="T528" s="26"/>
      <c r="U528" s="26"/>
      <c r="V528" s="26"/>
      <c r="W528" s="26"/>
      <c r="X528" s="26"/>
      <c r="Y528" s="1"/>
      <c r="Z528" s="1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2.75">
      <c r="A529" s="1"/>
      <c r="B529" s="5">
        <v>27</v>
      </c>
      <c r="C529" s="5" t="s">
        <v>199</v>
      </c>
      <c r="D529" s="5" t="s">
        <v>156</v>
      </c>
      <c r="E529" s="26">
        <v>0.001</v>
      </c>
      <c r="F529" s="26">
        <v>0.001</v>
      </c>
      <c r="G529" s="26">
        <v>0.001</v>
      </c>
      <c r="H529" s="26">
        <v>0.001</v>
      </c>
      <c r="I529" s="26">
        <v>0.001</v>
      </c>
      <c r="J529" s="26">
        <v>0.001</v>
      </c>
      <c r="K529" s="26">
        <v>0.001</v>
      </c>
      <c r="L529" s="26">
        <v>0.001</v>
      </c>
      <c r="M529" s="26">
        <v>0.001</v>
      </c>
      <c r="N529" s="26">
        <v>0.001</v>
      </c>
      <c r="O529" s="26"/>
      <c r="P529" s="26"/>
      <c r="Q529" s="26"/>
      <c r="R529" s="26"/>
      <c r="S529" s="27"/>
      <c r="T529" s="26"/>
      <c r="U529" s="26"/>
      <c r="V529" s="26"/>
      <c r="W529" s="26"/>
      <c r="X529" s="26"/>
      <c r="Y529" s="1"/>
      <c r="Z529" s="1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2.75">
      <c r="A530" s="1"/>
      <c r="B530" s="5">
        <v>28</v>
      </c>
      <c r="C530" s="5" t="s">
        <v>200</v>
      </c>
      <c r="D530" s="5" t="s">
        <v>154</v>
      </c>
      <c r="E530" s="26">
        <v>0.000238</v>
      </c>
      <c r="F530" s="26">
        <v>0.000238</v>
      </c>
      <c r="G530" s="26">
        <v>0.000238</v>
      </c>
      <c r="H530" s="26">
        <v>0.000238</v>
      </c>
      <c r="I530" s="26">
        <v>0.000238</v>
      </c>
      <c r="J530" s="26">
        <v>0.000238</v>
      </c>
      <c r="K530" s="26">
        <v>0.000238</v>
      </c>
      <c r="L530" s="26">
        <v>0.000238</v>
      </c>
      <c r="M530" s="26">
        <v>0.000238</v>
      </c>
      <c r="N530" s="26">
        <v>0.000238</v>
      </c>
      <c r="O530" s="26"/>
      <c r="P530" s="26"/>
      <c r="Q530" s="26"/>
      <c r="R530" s="26"/>
      <c r="S530" s="27"/>
      <c r="T530" s="26"/>
      <c r="U530" s="26"/>
      <c r="V530" s="26"/>
      <c r="W530" s="26"/>
      <c r="X530" s="26"/>
      <c r="Y530" s="1"/>
      <c r="Z530" s="1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2.75">
      <c r="A531" s="1"/>
      <c r="B531" s="5">
        <v>29</v>
      </c>
      <c r="C531" s="5" t="s">
        <v>201</v>
      </c>
      <c r="D531" s="5" t="s">
        <v>156</v>
      </c>
      <c r="E531" s="26">
        <v>0.0014</v>
      </c>
      <c r="F531" s="26">
        <v>0.0014</v>
      </c>
      <c r="G531" s="26">
        <v>0.0014</v>
      </c>
      <c r="H531" s="26">
        <v>0.0014</v>
      </c>
      <c r="I531" s="26">
        <v>0.0014</v>
      </c>
      <c r="J531" s="26">
        <v>0.0014</v>
      </c>
      <c r="K531" s="26">
        <v>0.0014</v>
      </c>
      <c r="L531" s="26">
        <v>0.0014</v>
      </c>
      <c r="M531" s="26">
        <v>0.014</v>
      </c>
      <c r="N531" s="26">
        <v>0.0014</v>
      </c>
      <c r="O531" s="26"/>
      <c r="P531" s="26"/>
      <c r="Q531" s="26"/>
      <c r="R531" s="26"/>
      <c r="S531" s="27"/>
      <c r="T531" s="26"/>
      <c r="U531" s="26"/>
      <c r="V531" s="26"/>
      <c r="W531" s="26"/>
      <c r="X531" s="26"/>
      <c r="Y531" s="1"/>
      <c r="Z531" s="1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2.75">
      <c r="A532" s="1"/>
      <c r="B532" s="5">
        <v>30</v>
      </c>
      <c r="C532" s="5" t="s">
        <v>202</v>
      </c>
      <c r="D532" s="5" t="s">
        <v>154</v>
      </c>
      <c r="E532" s="26">
        <v>0.04</v>
      </c>
      <c r="F532" s="26">
        <v>0.04</v>
      </c>
      <c r="G532" s="26">
        <v>0.04</v>
      </c>
      <c r="H532" s="26">
        <v>0.04</v>
      </c>
      <c r="I532" s="26">
        <v>0.04</v>
      </c>
      <c r="J532" s="26">
        <v>0.04</v>
      </c>
      <c r="K532" s="26">
        <v>0.04</v>
      </c>
      <c r="L532" s="26">
        <v>0.04</v>
      </c>
      <c r="M532" s="26">
        <v>0.122</v>
      </c>
      <c r="N532" s="26">
        <v>0.04</v>
      </c>
      <c r="O532" s="26"/>
      <c r="P532" s="26"/>
      <c r="Q532" s="26"/>
      <c r="R532" s="26"/>
      <c r="S532" s="27"/>
      <c r="T532" s="26"/>
      <c r="U532" s="26"/>
      <c r="V532" s="26"/>
      <c r="W532" s="26"/>
      <c r="X532" s="26"/>
      <c r="Y532" s="1"/>
      <c r="Z532" s="1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2.75">
      <c r="A533" s="1"/>
      <c r="B533" s="5">
        <v>31</v>
      </c>
      <c r="C533" s="5" t="s">
        <v>203</v>
      </c>
      <c r="D533" s="5" t="s">
        <v>154</v>
      </c>
      <c r="E533" s="26">
        <v>0.3</v>
      </c>
      <c r="F533" s="26">
        <v>0.3</v>
      </c>
      <c r="G533" s="26">
        <v>0.3</v>
      </c>
      <c r="H533" s="26">
        <v>0.3</v>
      </c>
      <c r="I533" s="26">
        <v>0.3</v>
      </c>
      <c r="J533" s="26">
        <v>0.3</v>
      </c>
      <c r="K533" s="26">
        <v>0.3</v>
      </c>
      <c r="L533" s="26">
        <v>0.3</v>
      </c>
      <c r="M533" s="26"/>
      <c r="N533" s="26">
        <v>0.3</v>
      </c>
      <c r="O533" s="26"/>
      <c r="P533" s="26"/>
      <c r="Q533" s="26"/>
      <c r="R533" s="26"/>
      <c r="S533" s="27"/>
      <c r="T533" s="26"/>
      <c r="U533" s="26"/>
      <c r="V533" s="26"/>
      <c r="W533" s="26"/>
      <c r="X533" s="26"/>
      <c r="Y533" s="1"/>
      <c r="Z533" s="1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2.75">
      <c r="A534" s="1"/>
      <c r="B534" s="5">
        <v>32</v>
      </c>
      <c r="C534" s="5" t="s">
        <v>204</v>
      </c>
      <c r="D534" s="5" t="s">
        <v>154</v>
      </c>
      <c r="E534" s="26">
        <v>0.0013</v>
      </c>
      <c r="F534" s="26"/>
      <c r="G534" s="26"/>
      <c r="H534" s="26">
        <v>0.0013</v>
      </c>
      <c r="I534" s="26">
        <v>0.0013</v>
      </c>
      <c r="J534" s="26">
        <v>0.0013</v>
      </c>
      <c r="K534" s="26">
        <v>0.0013</v>
      </c>
      <c r="L534" s="26">
        <v>0.0013</v>
      </c>
      <c r="M534" s="26"/>
      <c r="N534" s="26">
        <v>0.0013</v>
      </c>
      <c r="O534" s="26"/>
      <c r="P534" s="26"/>
      <c r="Q534" s="26"/>
      <c r="R534" s="26"/>
      <c r="S534" s="27"/>
      <c r="T534" s="26"/>
      <c r="U534" s="26"/>
      <c r="V534" s="26"/>
      <c r="W534" s="26"/>
      <c r="X534" s="26"/>
      <c r="Y534" s="1"/>
      <c r="Z534" s="1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2.75">
      <c r="A535" s="1"/>
      <c r="B535" s="5">
        <v>33</v>
      </c>
      <c r="C535" s="5" t="s">
        <v>205</v>
      </c>
      <c r="D535" s="5" t="s">
        <v>154</v>
      </c>
      <c r="E535" s="26">
        <v>0.0059</v>
      </c>
      <c r="F535" s="26">
        <v>0.0172</v>
      </c>
      <c r="G535" s="26">
        <v>0.0172</v>
      </c>
      <c r="H535" s="26">
        <v>0.0059</v>
      </c>
      <c r="I535" s="26">
        <v>0.0059</v>
      </c>
      <c r="J535" s="26">
        <v>0.0059</v>
      </c>
      <c r="K535" s="26">
        <v>0.0059</v>
      </c>
      <c r="L535" s="26">
        <v>0.0059</v>
      </c>
      <c r="M535" s="26"/>
      <c r="N535" s="26">
        <v>0.0059</v>
      </c>
      <c r="O535" s="26"/>
      <c r="P535" s="26"/>
      <c r="Q535" s="26"/>
      <c r="R535" s="26"/>
      <c r="S535" s="27"/>
      <c r="T535" s="26"/>
      <c r="U535" s="26"/>
      <c r="V535" s="26"/>
      <c r="W535" s="26"/>
      <c r="X535" s="26"/>
      <c r="Y535" s="1"/>
      <c r="Z535" s="1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2.75">
      <c r="A536" s="1"/>
      <c r="B536" s="5">
        <v>34</v>
      </c>
      <c r="C536" s="5" t="s">
        <v>206</v>
      </c>
      <c r="D536" s="5" t="s">
        <v>154</v>
      </c>
      <c r="E536" s="26"/>
      <c r="F536" s="26"/>
      <c r="G536" s="26"/>
      <c r="H536" s="26"/>
      <c r="I536" s="26"/>
      <c r="J536" s="26"/>
      <c r="K536" s="26"/>
      <c r="L536" s="26"/>
      <c r="M536" s="26">
        <v>0.0211</v>
      </c>
      <c r="N536" s="26"/>
      <c r="O536" s="26"/>
      <c r="P536" s="26"/>
      <c r="Q536" s="26"/>
      <c r="R536" s="26"/>
      <c r="S536" s="27"/>
      <c r="T536" s="26"/>
      <c r="U536" s="26"/>
      <c r="V536" s="26"/>
      <c r="W536" s="26"/>
      <c r="X536" s="26"/>
      <c r="Y536" s="1"/>
      <c r="Z536" s="1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2.75">
      <c r="A537" s="1"/>
      <c r="B537" s="5">
        <v>35</v>
      </c>
      <c r="C537" s="5" t="s">
        <v>207</v>
      </c>
      <c r="D537" s="5" t="s">
        <v>154</v>
      </c>
      <c r="E537" s="26">
        <v>0.002</v>
      </c>
      <c r="F537" s="26">
        <v>0.0172</v>
      </c>
      <c r="G537" s="26">
        <v>0.0172</v>
      </c>
      <c r="H537" s="26">
        <v>0.002</v>
      </c>
      <c r="I537" s="26">
        <v>0.002</v>
      </c>
      <c r="J537" s="26">
        <v>0.002</v>
      </c>
      <c r="K537" s="26">
        <v>0.002</v>
      </c>
      <c r="L537" s="26">
        <v>0.002</v>
      </c>
      <c r="M537" s="26"/>
      <c r="N537" s="26">
        <v>0.002</v>
      </c>
      <c r="O537" s="26"/>
      <c r="P537" s="26"/>
      <c r="Q537" s="26"/>
      <c r="R537" s="26"/>
      <c r="S537" s="27"/>
      <c r="T537" s="26"/>
      <c r="U537" s="26"/>
      <c r="V537" s="26"/>
      <c r="W537" s="26"/>
      <c r="X537" s="26"/>
      <c r="Y537" s="1"/>
      <c r="Z537" s="1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2.75">
      <c r="A538" s="1"/>
      <c r="B538" s="5">
        <v>36</v>
      </c>
      <c r="C538" s="5" t="s">
        <v>208</v>
      </c>
      <c r="D538" s="5" t="s">
        <v>209</v>
      </c>
      <c r="E538" s="26">
        <v>0.01</v>
      </c>
      <c r="F538" s="26"/>
      <c r="G538" s="26">
        <v>0.015</v>
      </c>
      <c r="H538" s="26">
        <v>0.01</v>
      </c>
      <c r="I538" s="26">
        <v>0.01</v>
      </c>
      <c r="J538" s="26">
        <v>0.01</v>
      </c>
      <c r="K538" s="26">
        <v>0.01</v>
      </c>
      <c r="L538" s="26">
        <v>0.01</v>
      </c>
      <c r="M538" s="26">
        <v>0.05</v>
      </c>
      <c r="N538" s="26">
        <v>0.01</v>
      </c>
      <c r="O538" s="26"/>
      <c r="P538" s="26"/>
      <c r="Q538" s="26"/>
      <c r="R538" s="26"/>
      <c r="S538" s="27"/>
      <c r="T538" s="26"/>
      <c r="U538" s="26"/>
      <c r="V538" s="26"/>
      <c r="W538" s="26"/>
      <c r="X538" s="26"/>
      <c r="Y538" s="1"/>
      <c r="Z538" s="1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2.75">
      <c r="A539" s="1"/>
      <c r="B539" s="5">
        <v>37</v>
      </c>
      <c r="C539" s="5" t="s">
        <v>210</v>
      </c>
      <c r="D539" s="5" t="s">
        <v>156</v>
      </c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7"/>
      <c r="T539" s="26"/>
      <c r="U539" s="26"/>
      <c r="V539" s="26"/>
      <c r="W539" s="26"/>
      <c r="X539" s="26"/>
      <c r="Y539" s="1"/>
      <c r="Z539" s="1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2.75">
      <c r="A540" s="1"/>
      <c r="B540" s="5">
        <v>38</v>
      </c>
      <c r="C540" s="5" t="s">
        <v>211</v>
      </c>
      <c r="D540" s="5" t="s">
        <v>138</v>
      </c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7"/>
      <c r="T540" s="26"/>
      <c r="U540" s="26"/>
      <c r="V540" s="26"/>
      <c r="W540" s="26"/>
      <c r="X540" s="26"/>
      <c r="Y540" s="1"/>
      <c r="Z540" s="1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2.75">
      <c r="A541" s="1"/>
      <c r="B541" s="5">
        <v>39</v>
      </c>
      <c r="C541" s="5" t="s">
        <v>212</v>
      </c>
      <c r="D541" s="5" t="s">
        <v>154</v>
      </c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7"/>
      <c r="T541" s="26"/>
      <c r="U541" s="26"/>
      <c r="V541" s="26"/>
      <c r="W541" s="26"/>
      <c r="X541" s="26"/>
      <c r="Y541" s="1"/>
      <c r="Z541" s="1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2.75">
      <c r="A542" s="1"/>
      <c r="B542" s="12">
        <v>40</v>
      </c>
      <c r="C542" s="12" t="s">
        <v>213</v>
      </c>
      <c r="D542" s="12" t="s">
        <v>154</v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1"/>
      <c r="Z542" s="1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5"/>
      <c r="T543" s="1"/>
      <c r="U543" s="1"/>
      <c r="V543" s="1"/>
      <c r="W543" s="1"/>
      <c r="X543" s="1"/>
      <c r="Y543" s="1"/>
      <c r="Z543" s="1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2.75">
      <c r="A544" s="3">
        <v>7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5"/>
      <c r="T544" s="1"/>
      <c r="U544" s="1"/>
      <c r="V544" s="1"/>
      <c r="W544" s="1"/>
      <c r="X544" s="1"/>
      <c r="Y544" s="1"/>
      <c r="Z544" s="1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2.75">
      <c r="A545" s="1"/>
      <c r="B545" s="3" t="s">
        <v>214</v>
      </c>
      <c r="C545" s="3" t="s">
        <v>404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5"/>
      <c r="T545" s="1"/>
      <c r="U545" s="1"/>
      <c r="V545" s="1"/>
      <c r="W545" s="1"/>
      <c r="X545" s="1"/>
      <c r="Y545" s="1"/>
      <c r="Z545" s="1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2.75">
      <c r="A546" s="1"/>
      <c r="B546" s="1"/>
      <c r="C546" s="1"/>
      <c r="D546" s="1"/>
      <c r="E546" s="1"/>
      <c r="F546" s="1" t="str">
        <f>D8</f>
        <v> - EUR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5"/>
      <c r="T546" s="1" t="str">
        <f>F546</f>
        <v> - EUR</v>
      </c>
      <c r="U546" s="1"/>
      <c r="V546" s="1"/>
      <c r="W546" s="1"/>
      <c r="X546" s="1"/>
      <c r="Y546" s="1"/>
      <c r="Z546" s="1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2.75">
      <c r="A547" s="1"/>
      <c r="B547" s="8" t="s">
        <v>255</v>
      </c>
      <c r="C547" s="8" t="s">
        <v>256</v>
      </c>
      <c r="D547" s="8" t="str">
        <f aca="true" t="shared" si="243" ref="B547:D566">D501</f>
        <v>  Units</v>
      </c>
      <c r="E547" s="8" t="str">
        <f>E234</f>
        <v>     Last</v>
      </c>
      <c r="F547" s="14"/>
      <c r="G547" s="14" t="str">
        <f>G162</f>
        <v>  By month</v>
      </c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8" t="str">
        <f>R234</f>
        <v>  Average</v>
      </c>
      <c r="S547" s="15"/>
      <c r="T547" s="5"/>
      <c r="U547" s="5" t="str">
        <f>U234</f>
        <v>Quarterly average</v>
      </c>
      <c r="V547" s="5"/>
      <c r="W547" s="5"/>
      <c r="X547" s="1"/>
      <c r="Y547" s="1"/>
      <c r="Z547" s="1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2.75">
      <c r="A548" s="1"/>
      <c r="B548" s="12" t="str">
        <f t="shared" si="243"/>
        <v> </v>
      </c>
      <c r="C548" s="12" t="str">
        <f t="shared" si="243"/>
        <v> </v>
      </c>
      <c r="D548" s="12" t="str">
        <f t="shared" si="243"/>
        <v> </v>
      </c>
      <c r="E548" s="12" t="str">
        <f>E235</f>
        <v>    prices</v>
      </c>
      <c r="F548" s="12" t="str">
        <f aca="true" t="shared" si="244" ref="F548:Q548">D11</f>
        <v>        1</v>
      </c>
      <c r="G548" s="12" t="str">
        <f t="shared" si="244"/>
        <v>        2</v>
      </c>
      <c r="H548" s="12" t="str">
        <f t="shared" si="244"/>
        <v>        3</v>
      </c>
      <c r="I548" s="12" t="str">
        <f t="shared" si="244"/>
        <v>        4</v>
      </c>
      <c r="J548" s="12" t="str">
        <f t="shared" si="244"/>
        <v>        5</v>
      </c>
      <c r="K548" s="12" t="str">
        <f t="shared" si="244"/>
        <v>        6</v>
      </c>
      <c r="L548" s="12" t="str">
        <f t="shared" si="244"/>
        <v>        7</v>
      </c>
      <c r="M548" s="12" t="str">
        <f t="shared" si="244"/>
        <v>        8</v>
      </c>
      <c r="N548" s="12" t="str">
        <f t="shared" si="244"/>
        <v>        9</v>
      </c>
      <c r="O548" s="12" t="str">
        <f t="shared" si="244"/>
        <v>        10</v>
      </c>
      <c r="P548" s="12" t="str">
        <f t="shared" si="244"/>
        <v>        11</v>
      </c>
      <c r="Q548" s="12" t="str">
        <f t="shared" si="244"/>
        <v>        12</v>
      </c>
      <c r="R548" s="12" t="str">
        <f>R235</f>
        <v> </v>
      </c>
      <c r="S548" s="15"/>
      <c r="T548" s="5" t="str">
        <f>T163</f>
        <v>       Q1</v>
      </c>
      <c r="U548" s="5" t="str">
        <f>U163</f>
        <v>       Q2</v>
      </c>
      <c r="V548" s="5" t="str">
        <f>V163</f>
        <v>       Q3</v>
      </c>
      <c r="W548" s="5" t="str">
        <f>W163</f>
        <v>       Q4</v>
      </c>
      <c r="X548" s="1"/>
      <c r="Y548" s="1"/>
      <c r="Z548" s="1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2.75">
      <c r="A549" s="1"/>
      <c r="B549" s="5">
        <f t="shared" si="243"/>
        <v>1</v>
      </c>
      <c r="C549" s="5" t="str">
        <f t="shared" si="243"/>
        <v>Input 1</v>
      </c>
      <c r="D549" s="5" t="str">
        <f t="shared" si="243"/>
        <v> kg</v>
      </c>
      <c r="E549" s="22">
        <v>1.245</v>
      </c>
      <c r="F549" s="22">
        <f aca="true" t="shared" si="245" ref="F549:Q549">E549</f>
        <v>1.245</v>
      </c>
      <c r="G549" s="22">
        <f t="shared" si="245"/>
        <v>1.245</v>
      </c>
      <c r="H549" s="22">
        <f t="shared" si="245"/>
        <v>1.245</v>
      </c>
      <c r="I549" s="22">
        <f t="shared" si="245"/>
        <v>1.245</v>
      </c>
      <c r="J549" s="22">
        <f t="shared" si="245"/>
        <v>1.245</v>
      </c>
      <c r="K549" s="22">
        <f t="shared" si="245"/>
        <v>1.245</v>
      </c>
      <c r="L549" s="22">
        <f t="shared" si="245"/>
        <v>1.245</v>
      </c>
      <c r="M549" s="22">
        <f t="shared" si="245"/>
        <v>1.245</v>
      </c>
      <c r="N549" s="22">
        <f t="shared" si="245"/>
        <v>1.245</v>
      </c>
      <c r="O549" s="22">
        <f t="shared" si="245"/>
        <v>1.245</v>
      </c>
      <c r="P549" s="22">
        <f t="shared" si="245"/>
        <v>1.245</v>
      </c>
      <c r="Q549" s="22">
        <f t="shared" si="245"/>
        <v>1.245</v>
      </c>
      <c r="R549" s="22">
        <f aca="true" t="shared" si="246" ref="R549:R588">SUM(F549:Q549)/$D$10</f>
        <v>1.2450000000000003</v>
      </c>
      <c r="S549" s="15"/>
      <c r="T549" s="5">
        <f aca="true" t="shared" si="247" ref="T549:T588">SUM(F549:H549)/3</f>
        <v>1.245</v>
      </c>
      <c r="U549" s="5">
        <f aca="true" t="shared" si="248" ref="U549:U588">SUM(I549:K549)/3</f>
        <v>1.245</v>
      </c>
      <c r="V549" s="5">
        <f aca="true" t="shared" si="249" ref="V549:V588">SUM(L549:N549)/3</f>
        <v>1.245</v>
      </c>
      <c r="W549" s="5">
        <f aca="true" t="shared" si="250" ref="W549:W588">SUM(O549:Q549)/3</f>
        <v>1.245</v>
      </c>
      <c r="X549" s="1"/>
      <c r="Y549" s="1"/>
      <c r="Z549" s="1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2.75">
      <c r="A550" s="1"/>
      <c r="B550" s="5">
        <f t="shared" si="243"/>
        <v>2</v>
      </c>
      <c r="C550" s="5" t="str">
        <f t="shared" si="243"/>
        <v>Input 2</v>
      </c>
      <c r="D550" s="5" t="str">
        <f t="shared" si="243"/>
        <v> kg</v>
      </c>
      <c r="E550" s="22">
        <v>0.6782</v>
      </c>
      <c r="F550" s="22">
        <f aca="true" t="shared" si="251" ref="F550:Q550">E550</f>
        <v>0.6782</v>
      </c>
      <c r="G550" s="22">
        <f t="shared" si="251"/>
        <v>0.6782</v>
      </c>
      <c r="H550" s="22">
        <f t="shared" si="251"/>
        <v>0.6782</v>
      </c>
      <c r="I550" s="22">
        <f t="shared" si="251"/>
        <v>0.6782</v>
      </c>
      <c r="J550" s="22">
        <f t="shared" si="251"/>
        <v>0.6782</v>
      </c>
      <c r="K550" s="22">
        <f t="shared" si="251"/>
        <v>0.6782</v>
      </c>
      <c r="L550" s="22">
        <f t="shared" si="251"/>
        <v>0.6782</v>
      </c>
      <c r="M550" s="22">
        <f t="shared" si="251"/>
        <v>0.6782</v>
      </c>
      <c r="N550" s="22">
        <f t="shared" si="251"/>
        <v>0.6782</v>
      </c>
      <c r="O550" s="22">
        <f t="shared" si="251"/>
        <v>0.6782</v>
      </c>
      <c r="P550" s="22">
        <f t="shared" si="251"/>
        <v>0.6782</v>
      </c>
      <c r="Q550" s="22">
        <f t="shared" si="251"/>
        <v>0.6782</v>
      </c>
      <c r="R550" s="22">
        <f t="shared" si="246"/>
        <v>0.6782000000000002</v>
      </c>
      <c r="S550" s="15"/>
      <c r="T550" s="5">
        <f t="shared" si="247"/>
        <v>0.6782</v>
      </c>
      <c r="U550" s="5">
        <f t="shared" si="248"/>
        <v>0.6782</v>
      </c>
      <c r="V550" s="5">
        <f t="shared" si="249"/>
        <v>0.6782</v>
      </c>
      <c r="W550" s="5">
        <f t="shared" si="250"/>
        <v>0.6782</v>
      </c>
      <c r="X550" s="1"/>
      <c r="Y550" s="1"/>
      <c r="Z550" s="1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2.75">
      <c r="A551" s="1"/>
      <c r="B551" s="5">
        <f t="shared" si="243"/>
        <v>3</v>
      </c>
      <c r="C551" s="5" t="str">
        <f t="shared" si="243"/>
        <v>Input 3</v>
      </c>
      <c r="D551" s="5" t="str">
        <f t="shared" si="243"/>
        <v> kg</v>
      </c>
      <c r="E551" s="22">
        <v>8.845</v>
      </c>
      <c r="F551" s="22">
        <f aca="true" t="shared" si="252" ref="F551:Q551">E551</f>
        <v>8.845</v>
      </c>
      <c r="G551" s="22">
        <f t="shared" si="252"/>
        <v>8.845</v>
      </c>
      <c r="H551" s="22">
        <f t="shared" si="252"/>
        <v>8.845</v>
      </c>
      <c r="I551" s="22">
        <f t="shared" si="252"/>
        <v>8.845</v>
      </c>
      <c r="J551" s="22">
        <f t="shared" si="252"/>
        <v>8.845</v>
      </c>
      <c r="K551" s="22">
        <f t="shared" si="252"/>
        <v>8.845</v>
      </c>
      <c r="L551" s="22">
        <f t="shared" si="252"/>
        <v>8.845</v>
      </c>
      <c r="M551" s="22">
        <f t="shared" si="252"/>
        <v>8.845</v>
      </c>
      <c r="N551" s="22">
        <f t="shared" si="252"/>
        <v>8.845</v>
      </c>
      <c r="O551" s="22">
        <f t="shared" si="252"/>
        <v>8.845</v>
      </c>
      <c r="P551" s="22">
        <f t="shared" si="252"/>
        <v>8.845</v>
      </c>
      <c r="Q551" s="22">
        <f t="shared" si="252"/>
        <v>8.845</v>
      </c>
      <c r="R551" s="22">
        <f t="shared" si="246"/>
        <v>8.845</v>
      </c>
      <c r="S551" s="15"/>
      <c r="T551" s="5">
        <f t="shared" si="247"/>
        <v>8.845</v>
      </c>
      <c r="U551" s="5">
        <f t="shared" si="248"/>
        <v>8.845</v>
      </c>
      <c r="V551" s="5">
        <f t="shared" si="249"/>
        <v>8.845</v>
      </c>
      <c r="W551" s="5">
        <f t="shared" si="250"/>
        <v>8.845</v>
      </c>
      <c r="X551" s="1"/>
      <c r="Y551" s="1"/>
      <c r="Z551" s="1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2.75">
      <c r="A552" s="1"/>
      <c r="B552" s="5">
        <f t="shared" si="243"/>
        <v>4</v>
      </c>
      <c r="C552" s="5" t="str">
        <f t="shared" si="243"/>
        <v>Input 4</v>
      </c>
      <c r="D552" s="5" t="str">
        <f t="shared" si="243"/>
        <v> kg</v>
      </c>
      <c r="E552" s="22">
        <v>0.4294</v>
      </c>
      <c r="F552" s="22">
        <f aca="true" t="shared" si="253" ref="F552:Q552">E552</f>
        <v>0.4294</v>
      </c>
      <c r="G552" s="22">
        <f t="shared" si="253"/>
        <v>0.4294</v>
      </c>
      <c r="H552" s="22">
        <f t="shared" si="253"/>
        <v>0.4294</v>
      </c>
      <c r="I552" s="22">
        <f t="shared" si="253"/>
        <v>0.4294</v>
      </c>
      <c r="J552" s="22">
        <f t="shared" si="253"/>
        <v>0.4294</v>
      </c>
      <c r="K552" s="22">
        <f t="shared" si="253"/>
        <v>0.4294</v>
      </c>
      <c r="L552" s="22">
        <f t="shared" si="253"/>
        <v>0.4294</v>
      </c>
      <c r="M552" s="22">
        <f t="shared" si="253"/>
        <v>0.4294</v>
      </c>
      <c r="N552" s="22">
        <f t="shared" si="253"/>
        <v>0.4294</v>
      </c>
      <c r="O552" s="22">
        <f t="shared" si="253"/>
        <v>0.4294</v>
      </c>
      <c r="P552" s="22">
        <f t="shared" si="253"/>
        <v>0.4294</v>
      </c>
      <c r="Q552" s="22">
        <f t="shared" si="253"/>
        <v>0.4294</v>
      </c>
      <c r="R552" s="22">
        <f t="shared" si="246"/>
        <v>0.42940000000000017</v>
      </c>
      <c r="S552" s="15"/>
      <c r="T552" s="5">
        <f t="shared" si="247"/>
        <v>0.4294</v>
      </c>
      <c r="U552" s="5">
        <f t="shared" si="248"/>
        <v>0.4294</v>
      </c>
      <c r="V552" s="5">
        <f t="shared" si="249"/>
        <v>0.4294</v>
      </c>
      <c r="W552" s="5">
        <f t="shared" si="250"/>
        <v>0.4294</v>
      </c>
      <c r="X552" s="1"/>
      <c r="Y552" s="1"/>
      <c r="Z552" s="1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2.75">
      <c r="A553" s="1"/>
      <c r="B553" s="5">
        <f t="shared" si="243"/>
        <v>5</v>
      </c>
      <c r="C553" s="5" t="str">
        <f t="shared" si="243"/>
        <v>Input 5</v>
      </c>
      <c r="D553" s="5" t="str">
        <f t="shared" si="243"/>
        <v> kg</v>
      </c>
      <c r="E553" s="22">
        <v>1.4202</v>
      </c>
      <c r="F553" s="22">
        <f aca="true" t="shared" si="254" ref="F553:Q553">E553</f>
        <v>1.4202</v>
      </c>
      <c r="G553" s="22">
        <f t="shared" si="254"/>
        <v>1.4202</v>
      </c>
      <c r="H553" s="22">
        <f t="shared" si="254"/>
        <v>1.4202</v>
      </c>
      <c r="I553" s="22">
        <f t="shared" si="254"/>
        <v>1.4202</v>
      </c>
      <c r="J553" s="22">
        <f t="shared" si="254"/>
        <v>1.4202</v>
      </c>
      <c r="K553" s="22">
        <f t="shared" si="254"/>
        <v>1.4202</v>
      </c>
      <c r="L553" s="22">
        <f t="shared" si="254"/>
        <v>1.4202</v>
      </c>
      <c r="M553" s="22">
        <f t="shared" si="254"/>
        <v>1.4202</v>
      </c>
      <c r="N553" s="22">
        <f t="shared" si="254"/>
        <v>1.4202</v>
      </c>
      <c r="O553" s="22">
        <f t="shared" si="254"/>
        <v>1.4202</v>
      </c>
      <c r="P553" s="22">
        <f t="shared" si="254"/>
        <v>1.4202</v>
      </c>
      <c r="Q553" s="22">
        <f t="shared" si="254"/>
        <v>1.4202</v>
      </c>
      <c r="R553" s="22">
        <f t="shared" si="246"/>
        <v>1.4201999999999997</v>
      </c>
      <c r="S553" s="15"/>
      <c r="T553" s="5">
        <f t="shared" si="247"/>
        <v>1.4202000000000001</v>
      </c>
      <c r="U553" s="5">
        <f t="shared" si="248"/>
        <v>1.4202000000000001</v>
      </c>
      <c r="V553" s="5">
        <f t="shared" si="249"/>
        <v>1.4202000000000001</v>
      </c>
      <c r="W553" s="5">
        <f t="shared" si="250"/>
        <v>1.4202000000000001</v>
      </c>
      <c r="X553" s="1"/>
      <c r="Y553" s="1"/>
      <c r="Z553" s="1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2.75">
      <c r="A554" s="1"/>
      <c r="B554" s="5">
        <f t="shared" si="243"/>
        <v>6</v>
      </c>
      <c r="C554" s="5" t="str">
        <f t="shared" si="243"/>
        <v>Input 6</v>
      </c>
      <c r="D554" s="5" t="str">
        <f t="shared" si="243"/>
        <v> kg</v>
      </c>
      <c r="E554" s="22">
        <v>3.325</v>
      </c>
      <c r="F554" s="22">
        <f aca="true" t="shared" si="255" ref="F554:Q554">E554</f>
        <v>3.325</v>
      </c>
      <c r="G554" s="22">
        <f t="shared" si="255"/>
        <v>3.325</v>
      </c>
      <c r="H554" s="22">
        <f t="shared" si="255"/>
        <v>3.325</v>
      </c>
      <c r="I554" s="22">
        <f t="shared" si="255"/>
        <v>3.325</v>
      </c>
      <c r="J554" s="22">
        <f t="shared" si="255"/>
        <v>3.325</v>
      </c>
      <c r="K554" s="22">
        <f t="shared" si="255"/>
        <v>3.325</v>
      </c>
      <c r="L554" s="22">
        <f t="shared" si="255"/>
        <v>3.325</v>
      </c>
      <c r="M554" s="22">
        <f t="shared" si="255"/>
        <v>3.325</v>
      </c>
      <c r="N554" s="22">
        <f t="shared" si="255"/>
        <v>3.325</v>
      </c>
      <c r="O554" s="22">
        <f t="shared" si="255"/>
        <v>3.325</v>
      </c>
      <c r="P554" s="22">
        <f t="shared" si="255"/>
        <v>3.325</v>
      </c>
      <c r="Q554" s="22">
        <f t="shared" si="255"/>
        <v>3.325</v>
      </c>
      <c r="R554" s="22">
        <f t="shared" si="246"/>
        <v>3.3250000000000006</v>
      </c>
      <c r="S554" s="15"/>
      <c r="T554" s="5">
        <f t="shared" si="247"/>
        <v>3.3250000000000006</v>
      </c>
      <c r="U554" s="5">
        <f t="shared" si="248"/>
        <v>3.3250000000000006</v>
      </c>
      <c r="V554" s="5">
        <f t="shared" si="249"/>
        <v>3.3250000000000006</v>
      </c>
      <c r="W554" s="5">
        <f t="shared" si="250"/>
        <v>3.3250000000000006</v>
      </c>
      <c r="X554" s="1"/>
      <c r="Y554" s="1"/>
      <c r="Z554" s="1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2.75">
      <c r="A555" s="1"/>
      <c r="B555" s="5">
        <f t="shared" si="243"/>
        <v>7</v>
      </c>
      <c r="C555" s="5" t="str">
        <f t="shared" si="243"/>
        <v>Input 7</v>
      </c>
      <c r="D555" s="5" t="str">
        <f t="shared" si="243"/>
        <v> kg</v>
      </c>
      <c r="E555" s="22">
        <v>0.5633</v>
      </c>
      <c r="F555" s="22">
        <f aca="true" t="shared" si="256" ref="F555:Q555">E555</f>
        <v>0.5633</v>
      </c>
      <c r="G555" s="22">
        <f t="shared" si="256"/>
        <v>0.5633</v>
      </c>
      <c r="H555" s="22">
        <f t="shared" si="256"/>
        <v>0.5633</v>
      </c>
      <c r="I555" s="22">
        <f t="shared" si="256"/>
        <v>0.5633</v>
      </c>
      <c r="J555" s="22">
        <f t="shared" si="256"/>
        <v>0.5633</v>
      </c>
      <c r="K555" s="22">
        <f t="shared" si="256"/>
        <v>0.5633</v>
      </c>
      <c r="L555" s="22">
        <f t="shared" si="256"/>
        <v>0.5633</v>
      </c>
      <c r="M555" s="22">
        <f t="shared" si="256"/>
        <v>0.5633</v>
      </c>
      <c r="N555" s="22">
        <f t="shared" si="256"/>
        <v>0.5633</v>
      </c>
      <c r="O555" s="22">
        <f t="shared" si="256"/>
        <v>0.5633</v>
      </c>
      <c r="P555" s="22">
        <f t="shared" si="256"/>
        <v>0.5633</v>
      </c>
      <c r="Q555" s="22">
        <f t="shared" si="256"/>
        <v>0.5633</v>
      </c>
      <c r="R555" s="22">
        <f t="shared" si="246"/>
        <v>0.5633</v>
      </c>
      <c r="S555" s="15"/>
      <c r="T555" s="5">
        <f t="shared" si="247"/>
        <v>0.5633</v>
      </c>
      <c r="U555" s="5">
        <f t="shared" si="248"/>
        <v>0.5633</v>
      </c>
      <c r="V555" s="5">
        <f t="shared" si="249"/>
        <v>0.5633</v>
      </c>
      <c r="W555" s="5">
        <f t="shared" si="250"/>
        <v>0.5633</v>
      </c>
      <c r="X555" s="1"/>
      <c r="Y555" s="1"/>
      <c r="Z555" s="1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2.75">
      <c r="A556" s="1"/>
      <c r="B556" s="5">
        <f t="shared" si="243"/>
        <v>8</v>
      </c>
      <c r="C556" s="5" t="str">
        <f t="shared" si="243"/>
        <v>Input 8</v>
      </c>
      <c r="D556" s="5" t="str">
        <f t="shared" si="243"/>
        <v> kg</v>
      </c>
      <c r="E556" s="22">
        <v>0.033</v>
      </c>
      <c r="F556" s="22">
        <f aca="true" t="shared" si="257" ref="F556:Q556">E556</f>
        <v>0.033</v>
      </c>
      <c r="G556" s="22">
        <f t="shared" si="257"/>
        <v>0.033</v>
      </c>
      <c r="H556" s="22">
        <f t="shared" si="257"/>
        <v>0.033</v>
      </c>
      <c r="I556" s="22">
        <f t="shared" si="257"/>
        <v>0.033</v>
      </c>
      <c r="J556" s="22">
        <f t="shared" si="257"/>
        <v>0.033</v>
      </c>
      <c r="K556" s="22">
        <f t="shared" si="257"/>
        <v>0.033</v>
      </c>
      <c r="L556" s="22">
        <f t="shared" si="257"/>
        <v>0.033</v>
      </c>
      <c r="M556" s="22">
        <f t="shared" si="257"/>
        <v>0.033</v>
      </c>
      <c r="N556" s="22">
        <f t="shared" si="257"/>
        <v>0.033</v>
      </c>
      <c r="O556" s="22">
        <f t="shared" si="257"/>
        <v>0.033</v>
      </c>
      <c r="P556" s="22">
        <f t="shared" si="257"/>
        <v>0.033</v>
      </c>
      <c r="Q556" s="22">
        <f t="shared" si="257"/>
        <v>0.033</v>
      </c>
      <c r="R556" s="22">
        <f t="shared" si="246"/>
        <v>0.03300000000000001</v>
      </c>
      <c r="S556" s="15"/>
      <c r="T556" s="5">
        <f t="shared" si="247"/>
        <v>0.033</v>
      </c>
      <c r="U556" s="5">
        <f t="shared" si="248"/>
        <v>0.033</v>
      </c>
      <c r="V556" s="5">
        <f t="shared" si="249"/>
        <v>0.033</v>
      </c>
      <c r="W556" s="5">
        <f t="shared" si="250"/>
        <v>0.033</v>
      </c>
      <c r="X556" s="1"/>
      <c r="Y556" s="1"/>
      <c r="Z556" s="1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2.75">
      <c r="A557" s="1"/>
      <c r="B557" s="5">
        <f t="shared" si="243"/>
        <v>9</v>
      </c>
      <c r="C557" s="5" t="str">
        <f t="shared" si="243"/>
        <v>Input 9</v>
      </c>
      <c r="D557" s="5" t="str">
        <f t="shared" si="243"/>
        <v> kg</v>
      </c>
      <c r="E557" s="22">
        <v>0.533</v>
      </c>
      <c r="F557" s="22">
        <f aca="true" t="shared" si="258" ref="F557:Q557">E557</f>
        <v>0.533</v>
      </c>
      <c r="G557" s="22">
        <f t="shared" si="258"/>
        <v>0.533</v>
      </c>
      <c r="H557" s="22">
        <f t="shared" si="258"/>
        <v>0.533</v>
      </c>
      <c r="I557" s="22">
        <f t="shared" si="258"/>
        <v>0.533</v>
      </c>
      <c r="J557" s="22">
        <f t="shared" si="258"/>
        <v>0.533</v>
      </c>
      <c r="K557" s="22">
        <f t="shared" si="258"/>
        <v>0.533</v>
      </c>
      <c r="L557" s="22">
        <f t="shared" si="258"/>
        <v>0.533</v>
      </c>
      <c r="M557" s="22">
        <f t="shared" si="258"/>
        <v>0.533</v>
      </c>
      <c r="N557" s="22">
        <f t="shared" si="258"/>
        <v>0.533</v>
      </c>
      <c r="O557" s="22">
        <f t="shared" si="258"/>
        <v>0.533</v>
      </c>
      <c r="P557" s="22">
        <f t="shared" si="258"/>
        <v>0.533</v>
      </c>
      <c r="Q557" s="22">
        <f t="shared" si="258"/>
        <v>0.533</v>
      </c>
      <c r="R557" s="22">
        <f t="shared" si="246"/>
        <v>0.5330000000000001</v>
      </c>
      <c r="S557" s="15"/>
      <c r="T557" s="5">
        <f t="shared" si="247"/>
        <v>0.533</v>
      </c>
      <c r="U557" s="5">
        <f t="shared" si="248"/>
        <v>0.533</v>
      </c>
      <c r="V557" s="5">
        <f t="shared" si="249"/>
        <v>0.533</v>
      </c>
      <c r="W557" s="5">
        <f t="shared" si="250"/>
        <v>0.533</v>
      </c>
      <c r="X557" s="1"/>
      <c r="Y557" s="1"/>
      <c r="Z557" s="1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2.75">
      <c r="A558" s="1"/>
      <c r="B558" s="5">
        <f t="shared" si="243"/>
        <v>10</v>
      </c>
      <c r="C558" s="5" t="str">
        <f t="shared" si="243"/>
        <v>Input 10</v>
      </c>
      <c r="D558" s="5" t="str">
        <f t="shared" si="243"/>
        <v> kg</v>
      </c>
      <c r="E558" s="22">
        <v>3.758</v>
      </c>
      <c r="F558" s="22">
        <f aca="true" t="shared" si="259" ref="F558:Q558">E558</f>
        <v>3.758</v>
      </c>
      <c r="G558" s="22">
        <f t="shared" si="259"/>
        <v>3.758</v>
      </c>
      <c r="H558" s="22">
        <f t="shared" si="259"/>
        <v>3.758</v>
      </c>
      <c r="I558" s="22">
        <f t="shared" si="259"/>
        <v>3.758</v>
      </c>
      <c r="J558" s="22">
        <f t="shared" si="259"/>
        <v>3.758</v>
      </c>
      <c r="K558" s="22">
        <f t="shared" si="259"/>
        <v>3.758</v>
      </c>
      <c r="L558" s="22">
        <f t="shared" si="259"/>
        <v>3.758</v>
      </c>
      <c r="M558" s="22">
        <f t="shared" si="259"/>
        <v>3.758</v>
      </c>
      <c r="N558" s="22">
        <f t="shared" si="259"/>
        <v>3.758</v>
      </c>
      <c r="O558" s="22">
        <f t="shared" si="259"/>
        <v>3.758</v>
      </c>
      <c r="P558" s="22">
        <f t="shared" si="259"/>
        <v>3.758</v>
      </c>
      <c r="Q558" s="22">
        <f t="shared" si="259"/>
        <v>3.758</v>
      </c>
      <c r="R558" s="22">
        <f t="shared" si="246"/>
        <v>3.7580000000000005</v>
      </c>
      <c r="S558" s="15"/>
      <c r="T558" s="5">
        <f t="shared" si="247"/>
        <v>3.7580000000000005</v>
      </c>
      <c r="U558" s="5">
        <f t="shared" si="248"/>
        <v>3.7580000000000005</v>
      </c>
      <c r="V558" s="5">
        <f t="shared" si="249"/>
        <v>3.7580000000000005</v>
      </c>
      <c r="W558" s="5">
        <f t="shared" si="250"/>
        <v>3.7580000000000005</v>
      </c>
      <c r="X558" s="1"/>
      <c r="Y558" s="1"/>
      <c r="Z558" s="1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2.75">
      <c r="A559" s="1"/>
      <c r="B559" s="5">
        <f t="shared" si="243"/>
        <v>11</v>
      </c>
      <c r="C559" s="5" t="str">
        <f t="shared" si="243"/>
        <v>Input 11</v>
      </c>
      <c r="D559" s="5" t="str">
        <f t="shared" si="243"/>
        <v> kg</v>
      </c>
      <c r="E559" s="22">
        <v>1.216</v>
      </c>
      <c r="F559" s="22">
        <f aca="true" t="shared" si="260" ref="F559:Q559">E559</f>
        <v>1.216</v>
      </c>
      <c r="G559" s="22">
        <f t="shared" si="260"/>
        <v>1.216</v>
      </c>
      <c r="H559" s="22">
        <f t="shared" si="260"/>
        <v>1.216</v>
      </c>
      <c r="I559" s="22">
        <f t="shared" si="260"/>
        <v>1.216</v>
      </c>
      <c r="J559" s="22">
        <f t="shared" si="260"/>
        <v>1.216</v>
      </c>
      <c r="K559" s="22">
        <f t="shared" si="260"/>
        <v>1.216</v>
      </c>
      <c r="L559" s="22">
        <f t="shared" si="260"/>
        <v>1.216</v>
      </c>
      <c r="M559" s="22">
        <f t="shared" si="260"/>
        <v>1.216</v>
      </c>
      <c r="N559" s="22">
        <f t="shared" si="260"/>
        <v>1.216</v>
      </c>
      <c r="O559" s="22">
        <f t="shared" si="260"/>
        <v>1.216</v>
      </c>
      <c r="P559" s="22">
        <f t="shared" si="260"/>
        <v>1.216</v>
      </c>
      <c r="Q559" s="22">
        <f t="shared" si="260"/>
        <v>1.216</v>
      </c>
      <c r="R559" s="22">
        <f t="shared" si="246"/>
        <v>1.2159999999999997</v>
      </c>
      <c r="S559" s="15"/>
      <c r="T559" s="5">
        <f t="shared" si="247"/>
        <v>1.216</v>
      </c>
      <c r="U559" s="5">
        <f t="shared" si="248"/>
        <v>1.216</v>
      </c>
      <c r="V559" s="5">
        <f t="shared" si="249"/>
        <v>1.216</v>
      </c>
      <c r="W559" s="5">
        <f t="shared" si="250"/>
        <v>1.216</v>
      </c>
      <c r="X559" s="1"/>
      <c r="Y559" s="1"/>
      <c r="Z559" s="1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2.75">
      <c r="A560" s="1"/>
      <c r="B560" s="5">
        <f t="shared" si="243"/>
        <v>12</v>
      </c>
      <c r="C560" s="5" t="str">
        <f t="shared" si="243"/>
        <v>Input 12</v>
      </c>
      <c r="D560" s="5" t="str">
        <f t="shared" si="243"/>
        <v> kg</v>
      </c>
      <c r="E560" s="22">
        <v>0.6773</v>
      </c>
      <c r="F560" s="22">
        <f aca="true" t="shared" si="261" ref="F560:Q560">E560</f>
        <v>0.6773</v>
      </c>
      <c r="G560" s="22">
        <f t="shared" si="261"/>
        <v>0.6773</v>
      </c>
      <c r="H560" s="22">
        <f t="shared" si="261"/>
        <v>0.6773</v>
      </c>
      <c r="I560" s="22">
        <f t="shared" si="261"/>
        <v>0.6773</v>
      </c>
      <c r="J560" s="22">
        <f t="shared" si="261"/>
        <v>0.6773</v>
      </c>
      <c r="K560" s="22">
        <f t="shared" si="261"/>
        <v>0.6773</v>
      </c>
      <c r="L560" s="22">
        <f t="shared" si="261"/>
        <v>0.6773</v>
      </c>
      <c r="M560" s="22">
        <f t="shared" si="261"/>
        <v>0.6773</v>
      </c>
      <c r="N560" s="22">
        <f t="shared" si="261"/>
        <v>0.6773</v>
      </c>
      <c r="O560" s="22">
        <f t="shared" si="261"/>
        <v>0.6773</v>
      </c>
      <c r="P560" s="22">
        <f t="shared" si="261"/>
        <v>0.6773</v>
      </c>
      <c r="Q560" s="22">
        <f t="shared" si="261"/>
        <v>0.6773</v>
      </c>
      <c r="R560" s="22">
        <f t="shared" si="246"/>
        <v>0.6772999999999999</v>
      </c>
      <c r="S560" s="15"/>
      <c r="T560" s="5">
        <f t="shared" si="247"/>
        <v>0.6773000000000001</v>
      </c>
      <c r="U560" s="5">
        <f t="shared" si="248"/>
        <v>0.6773000000000001</v>
      </c>
      <c r="V560" s="5">
        <f t="shared" si="249"/>
        <v>0.6773000000000001</v>
      </c>
      <c r="W560" s="5">
        <f t="shared" si="250"/>
        <v>0.6773000000000001</v>
      </c>
      <c r="X560" s="1"/>
      <c r="Y560" s="1"/>
      <c r="Z560" s="1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2.75">
      <c r="A561" s="1"/>
      <c r="B561" s="5">
        <f t="shared" si="243"/>
        <v>13</v>
      </c>
      <c r="C561" s="5" t="str">
        <f t="shared" si="243"/>
        <v>Input 13</v>
      </c>
      <c r="D561" s="5" t="str">
        <f t="shared" si="243"/>
        <v> kg</v>
      </c>
      <c r="E561" s="22">
        <v>2.351</v>
      </c>
      <c r="F561" s="22">
        <f aca="true" t="shared" si="262" ref="F561:Q561">E561</f>
        <v>2.351</v>
      </c>
      <c r="G561" s="22">
        <f t="shared" si="262"/>
        <v>2.351</v>
      </c>
      <c r="H561" s="22">
        <f t="shared" si="262"/>
        <v>2.351</v>
      </c>
      <c r="I561" s="22">
        <f t="shared" si="262"/>
        <v>2.351</v>
      </c>
      <c r="J561" s="22">
        <f t="shared" si="262"/>
        <v>2.351</v>
      </c>
      <c r="K561" s="22">
        <f t="shared" si="262"/>
        <v>2.351</v>
      </c>
      <c r="L561" s="22">
        <f t="shared" si="262"/>
        <v>2.351</v>
      </c>
      <c r="M561" s="22">
        <f t="shared" si="262"/>
        <v>2.351</v>
      </c>
      <c r="N561" s="22">
        <f t="shared" si="262"/>
        <v>2.351</v>
      </c>
      <c r="O561" s="22">
        <f t="shared" si="262"/>
        <v>2.351</v>
      </c>
      <c r="P561" s="22">
        <f t="shared" si="262"/>
        <v>2.351</v>
      </c>
      <c r="Q561" s="22">
        <f t="shared" si="262"/>
        <v>2.351</v>
      </c>
      <c r="R561" s="22">
        <f t="shared" si="246"/>
        <v>2.3509999999999995</v>
      </c>
      <c r="S561" s="15"/>
      <c r="T561" s="5">
        <f t="shared" si="247"/>
        <v>2.351</v>
      </c>
      <c r="U561" s="5">
        <f t="shared" si="248"/>
        <v>2.351</v>
      </c>
      <c r="V561" s="5">
        <f t="shared" si="249"/>
        <v>2.351</v>
      </c>
      <c r="W561" s="5">
        <f t="shared" si="250"/>
        <v>2.351</v>
      </c>
      <c r="X561" s="1"/>
      <c r="Y561" s="1"/>
      <c r="Z561" s="1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2.75">
      <c r="A562" s="1"/>
      <c r="B562" s="5">
        <f t="shared" si="243"/>
        <v>14</v>
      </c>
      <c r="C562" s="5" t="str">
        <f t="shared" si="243"/>
        <v>Input 14</v>
      </c>
      <c r="D562" s="5" t="str">
        <f t="shared" si="243"/>
        <v> kg</v>
      </c>
      <c r="E562" s="22">
        <v>2.6587</v>
      </c>
      <c r="F562" s="22">
        <f aca="true" t="shared" si="263" ref="F562:Q562">E562</f>
        <v>2.6587</v>
      </c>
      <c r="G562" s="22">
        <f t="shared" si="263"/>
        <v>2.6587</v>
      </c>
      <c r="H562" s="22">
        <f t="shared" si="263"/>
        <v>2.6587</v>
      </c>
      <c r="I562" s="22">
        <f t="shared" si="263"/>
        <v>2.6587</v>
      </c>
      <c r="J562" s="22">
        <f t="shared" si="263"/>
        <v>2.6587</v>
      </c>
      <c r="K562" s="22">
        <f t="shared" si="263"/>
        <v>2.6587</v>
      </c>
      <c r="L562" s="22">
        <f t="shared" si="263"/>
        <v>2.6587</v>
      </c>
      <c r="M562" s="22">
        <f t="shared" si="263"/>
        <v>2.6587</v>
      </c>
      <c r="N562" s="22">
        <f t="shared" si="263"/>
        <v>2.6587</v>
      </c>
      <c r="O562" s="22">
        <f t="shared" si="263"/>
        <v>2.6587</v>
      </c>
      <c r="P562" s="22">
        <f t="shared" si="263"/>
        <v>2.6587</v>
      </c>
      <c r="Q562" s="22">
        <f t="shared" si="263"/>
        <v>2.6587</v>
      </c>
      <c r="R562" s="22">
        <f t="shared" si="246"/>
        <v>2.6587</v>
      </c>
      <c r="S562" s="15"/>
      <c r="T562" s="5">
        <f t="shared" si="247"/>
        <v>2.6587</v>
      </c>
      <c r="U562" s="5">
        <f t="shared" si="248"/>
        <v>2.6587</v>
      </c>
      <c r="V562" s="5">
        <f t="shared" si="249"/>
        <v>2.6587</v>
      </c>
      <c r="W562" s="5">
        <f t="shared" si="250"/>
        <v>2.6587</v>
      </c>
      <c r="X562" s="1"/>
      <c r="Y562" s="1"/>
      <c r="Z562" s="1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2.75">
      <c r="A563" s="1"/>
      <c r="B563" s="5">
        <f t="shared" si="243"/>
        <v>15</v>
      </c>
      <c r="C563" s="5" t="str">
        <f t="shared" si="243"/>
        <v>Input 15</v>
      </c>
      <c r="D563" s="5" t="str">
        <f t="shared" si="243"/>
        <v> kg</v>
      </c>
      <c r="E563" s="22">
        <v>0.946</v>
      </c>
      <c r="F563" s="22">
        <f aca="true" t="shared" si="264" ref="F563:Q563">E563</f>
        <v>0.946</v>
      </c>
      <c r="G563" s="22">
        <f t="shared" si="264"/>
        <v>0.946</v>
      </c>
      <c r="H563" s="22">
        <f t="shared" si="264"/>
        <v>0.946</v>
      </c>
      <c r="I563" s="22">
        <f t="shared" si="264"/>
        <v>0.946</v>
      </c>
      <c r="J563" s="22">
        <f t="shared" si="264"/>
        <v>0.946</v>
      </c>
      <c r="K563" s="22">
        <f t="shared" si="264"/>
        <v>0.946</v>
      </c>
      <c r="L563" s="22">
        <f t="shared" si="264"/>
        <v>0.946</v>
      </c>
      <c r="M563" s="22">
        <f t="shared" si="264"/>
        <v>0.946</v>
      </c>
      <c r="N563" s="22">
        <f t="shared" si="264"/>
        <v>0.946</v>
      </c>
      <c r="O563" s="22">
        <f t="shared" si="264"/>
        <v>0.946</v>
      </c>
      <c r="P563" s="22">
        <f t="shared" si="264"/>
        <v>0.946</v>
      </c>
      <c r="Q563" s="22">
        <f t="shared" si="264"/>
        <v>0.946</v>
      </c>
      <c r="R563" s="22">
        <f t="shared" si="246"/>
        <v>0.9459999999999998</v>
      </c>
      <c r="S563" s="15"/>
      <c r="T563" s="5">
        <f t="shared" si="247"/>
        <v>0.9460000000000001</v>
      </c>
      <c r="U563" s="5">
        <f t="shared" si="248"/>
        <v>0.9460000000000001</v>
      </c>
      <c r="V563" s="5">
        <f t="shared" si="249"/>
        <v>0.9460000000000001</v>
      </c>
      <c r="W563" s="5">
        <f t="shared" si="250"/>
        <v>0.9460000000000001</v>
      </c>
      <c r="X563" s="1"/>
      <c r="Y563" s="1"/>
      <c r="Z563" s="1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2.75">
      <c r="A564" s="1"/>
      <c r="B564" s="5">
        <f t="shared" si="243"/>
        <v>16</v>
      </c>
      <c r="C564" s="5" t="str">
        <f t="shared" si="243"/>
        <v>Input 16</v>
      </c>
      <c r="D564" s="5" t="str">
        <f t="shared" si="243"/>
        <v> kg</v>
      </c>
      <c r="E564" s="22">
        <v>1.23</v>
      </c>
      <c r="F564" s="22">
        <f aca="true" t="shared" si="265" ref="F564:Q564">E564</f>
        <v>1.23</v>
      </c>
      <c r="G564" s="22">
        <f t="shared" si="265"/>
        <v>1.23</v>
      </c>
      <c r="H564" s="22">
        <f t="shared" si="265"/>
        <v>1.23</v>
      </c>
      <c r="I564" s="22">
        <f t="shared" si="265"/>
        <v>1.23</v>
      </c>
      <c r="J564" s="22">
        <f t="shared" si="265"/>
        <v>1.23</v>
      </c>
      <c r="K564" s="22">
        <f t="shared" si="265"/>
        <v>1.23</v>
      </c>
      <c r="L564" s="22">
        <f t="shared" si="265"/>
        <v>1.23</v>
      </c>
      <c r="M564" s="22">
        <f t="shared" si="265"/>
        <v>1.23</v>
      </c>
      <c r="N564" s="22">
        <f t="shared" si="265"/>
        <v>1.23</v>
      </c>
      <c r="O564" s="22">
        <f t="shared" si="265"/>
        <v>1.23</v>
      </c>
      <c r="P564" s="22">
        <f t="shared" si="265"/>
        <v>1.23</v>
      </c>
      <c r="Q564" s="22">
        <f t="shared" si="265"/>
        <v>1.23</v>
      </c>
      <c r="R564" s="22">
        <f t="shared" si="246"/>
        <v>1.2300000000000002</v>
      </c>
      <c r="S564" s="15"/>
      <c r="T564" s="5">
        <f t="shared" si="247"/>
        <v>1.23</v>
      </c>
      <c r="U564" s="5">
        <f t="shared" si="248"/>
        <v>1.23</v>
      </c>
      <c r="V564" s="5">
        <f t="shared" si="249"/>
        <v>1.23</v>
      </c>
      <c r="W564" s="5">
        <f t="shared" si="250"/>
        <v>1.23</v>
      </c>
      <c r="X564" s="1"/>
      <c r="Y564" s="1"/>
      <c r="Z564" s="1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2.75">
      <c r="A565" s="1"/>
      <c r="B565" s="5">
        <f t="shared" si="243"/>
        <v>17</v>
      </c>
      <c r="C565" s="5" t="str">
        <f t="shared" si="243"/>
        <v>Input 17</v>
      </c>
      <c r="D565" s="5" t="str">
        <f t="shared" si="243"/>
        <v> kg</v>
      </c>
      <c r="E565" s="22">
        <v>8.0539</v>
      </c>
      <c r="F565" s="22">
        <f aca="true" t="shared" si="266" ref="F565:Q565">E565</f>
        <v>8.0539</v>
      </c>
      <c r="G565" s="22">
        <f t="shared" si="266"/>
        <v>8.0539</v>
      </c>
      <c r="H565" s="22">
        <f t="shared" si="266"/>
        <v>8.0539</v>
      </c>
      <c r="I565" s="22">
        <f t="shared" si="266"/>
        <v>8.0539</v>
      </c>
      <c r="J565" s="22">
        <f t="shared" si="266"/>
        <v>8.0539</v>
      </c>
      <c r="K565" s="22">
        <f t="shared" si="266"/>
        <v>8.0539</v>
      </c>
      <c r="L565" s="22">
        <f t="shared" si="266"/>
        <v>8.0539</v>
      </c>
      <c r="M565" s="22">
        <f t="shared" si="266"/>
        <v>8.0539</v>
      </c>
      <c r="N565" s="22">
        <f t="shared" si="266"/>
        <v>8.0539</v>
      </c>
      <c r="O565" s="22">
        <f t="shared" si="266"/>
        <v>8.0539</v>
      </c>
      <c r="P565" s="22">
        <f t="shared" si="266"/>
        <v>8.0539</v>
      </c>
      <c r="Q565" s="22">
        <f t="shared" si="266"/>
        <v>8.0539</v>
      </c>
      <c r="R565" s="22">
        <f t="shared" si="246"/>
        <v>8.0539</v>
      </c>
      <c r="S565" s="15"/>
      <c r="T565" s="5">
        <f t="shared" si="247"/>
        <v>8.0539</v>
      </c>
      <c r="U565" s="5">
        <f t="shared" si="248"/>
        <v>8.0539</v>
      </c>
      <c r="V565" s="5">
        <f t="shared" si="249"/>
        <v>8.0539</v>
      </c>
      <c r="W565" s="5">
        <f t="shared" si="250"/>
        <v>8.0539</v>
      </c>
      <c r="X565" s="1"/>
      <c r="Y565" s="1"/>
      <c r="Z565" s="1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2.75">
      <c r="A566" s="1"/>
      <c r="B566" s="5">
        <f t="shared" si="243"/>
        <v>18</v>
      </c>
      <c r="C566" s="5" t="str">
        <f t="shared" si="243"/>
        <v>Input 18</v>
      </c>
      <c r="D566" s="5" t="str">
        <f t="shared" si="243"/>
        <v> kg</v>
      </c>
      <c r="E566" s="22">
        <v>3.4009</v>
      </c>
      <c r="F566" s="22">
        <f aca="true" t="shared" si="267" ref="F566:Q566">E566</f>
        <v>3.4009</v>
      </c>
      <c r="G566" s="22">
        <f t="shared" si="267"/>
        <v>3.4009</v>
      </c>
      <c r="H566" s="22">
        <f t="shared" si="267"/>
        <v>3.4009</v>
      </c>
      <c r="I566" s="22">
        <f t="shared" si="267"/>
        <v>3.4009</v>
      </c>
      <c r="J566" s="22">
        <f t="shared" si="267"/>
        <v>3.4009</v>
      </c>
      <c r="K566" s="22">
        <f t="shared" si="267"/>
        <v>3.4009</v>
      </c>
      <c r="L566" s="22">
        <f t="shared" si="267"/>
        <v>3.4009</v>
      </c>
      <c r="M566" s="22">
        <f t="shared" si="267"/>
        <v>3.4009</v>
      </c>
      <c r="N566" s="22">
        <f t="shared" si="267"/>
        <v>3.4009</v>
      </c>
      <c r="O566" s="22">
        <f t="shared" si="267"/>
        <v>3.4009</v>
      </c>
      <c r="P566" s="22">
        <f t="shared" si="267"/>
        <v>3.4009</v>
      </c>
      <c r="Q566" s="22">
        <f t="shared" si="267"/>
        <v>3.4009</v>
      </c>
      <c r="R566" s="22">
        <f t="shared" si="246"/>
        <v>3.4009</v>
      </c>
      <c r="S566" s="15"/>
      <c r="T566" s="5">
        <f t="shared" si="247"/>
        <v>3.4009</v>
      </c>
      <c r="U566" s="5">
        <f t="shared" si="248"/>
        <v>3.4009</v>
      </c>
      <c r="V566" s="5">
        <f t="shared" si="249"/>
        <v>3.4009</v>
      </c>
      <c r="W566" s="5">
        <f t="shared" si="250"/>
        <v>3.4009</v>
      </c>
      <c r="X566" s="1"/>
      <c r="Y566" s="1"/>
      <c r="Z566" s="1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2.75">
      <c r="A567" s="1"/>
      <c r="B567" s="5">
        <f aca="true" t="shared" si="268" ref="B567:D586">B521</f>
        <v>19</v>
      </c>
      <c r="C567" s="5" t="str">
        <f t="shared" si="268"/>
        <v>Input 19</v>
      </c>
      <c r="D567" s="5" t="str">
        <f t="shared" si="268"/>
        <v> kg</v>
      </c>
      <c r="E567" s="22">
        <v>0.8551</v>
      </c>
      <c r="F567" s="22">
        <f aca="true" t="shared" si="269" ref="F567:Q567">E567</f>
        <v>0.8551</v>
      </c>
      <c r="G567" s="22">
        <f t="shared" si="269"/>
        <v>0.8551</v>
      </c>
      <c r="H567" s="22">
        <f t="shared" si="269"/>
        <v>0.8551</v>
      </c>
      <c r="I567" s="22">
        <f t="shared" si="269"/>
        <v>0.8551</v>
      </c>
      <c r="J567" s="22">
        <f t="shared" si="269"/>
        <v>0.8551</v>
      </c>
      <c r="K567" s="22">
        <f t="shared" si="269"/>
        <v>0.8551</v>
      </c>
      <c r="L567" s="22">
        <f t="shared" si="269"/>
        <v>0.8551</v>
      </c>
      <c r="M567" s="22">
        <f t="shared" si="269"/>
        <v>0.8551</v>
      </c>
      <c r="N567" s="22">
        <f t="shared" si="269"/>
        <v>0.8551</v>
      </c>
      <c r="O567" s="22">
        <f t="shared" si="269"/>
        <v>0.8551</v>
      </c>
      <c r="P567" s="22">
        <f t="shared" si="269"/>
        <v>0.8551</v>
      </c>
      <c r="Q567" s="22">
        <f t="shared" si="269"/>
        <v>0.8551</v>
      </c>
      <c r="R567" s="22">
        <f t="shared" si="246"/>
        <v>0.8551000000000001</v>
      </c>
      <c r="S567" s="15"/>
      <c r="T567" s="5">
        <f t="shared" si="247"/>
        <v>0.8550999999999999</v>
      </c>
      <c r="U567" s="5">
        <f t="shared" si="248"/>
        <v>0.8550999999999999</v>
      </c>
      <c r="V567" s="5">
        <f t="shared" si="249"/>
        <v>0.8550999999999999</v>
      </c>
      <c r="W567" s="5">
        <f t="shared" si="250"/>
        <v>0.8550999999999999</v>
      </c>
      <c r="X567" s="1"/>
      <c r="Y567" s="1"/>
      <c r="Z567" s="1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2.75">
      <c r="A568" s="1"/>
      <c r="B568" s="5">
        <f t="shared" si="268"/>
        <v>20</v>
      </c>
      <c r="C568" s="5" t="str">
        <f t="shared" si="268"/>
        <v>Input 20</v>
      </c>
      <c r="D568" s="5" t="str">
        <f t="shared" si="268"/>
        <v> kg</v>
      </c>
      <c r="E568" s="22">
        <v>1.0056</v>
      </c>
      <c r="F568" s="22">
        <f aca="true" t="shared" si="270" ref="F568:Q568">E568</f>
        <v>1.0056</v>
      </c>
      <c r="G568" s="22">
        <f t="shared" si="270"/>
        <v>1.0056</v>
      </c>
      <c r="H568" s="22">
        <f t="shared" si="270"/>
        <v>1.0056</v>
      </c>
      <c r="I568" s="22">
        <f t="shared" si="270"/>
        <v>1.0056</v>
      </c>
      <c r="J568" s="22">
        <f t="shared" si="270"/>
        <v>1.0056</v>
      </c>
      <c r="K568" s="22">
        <f t="shared" si="270"/>
        <v>1.0056</v>
      </c>
      <c r="L568" s="22">
        <f t="shared" si="270"/>
        <v>1.0056</v>
      </c>
      <c r="M568" s="22">
        <f t="shared" si="270"/>
        <v>1.0056</v>
      </c>
      <c r="N568" s="22">
        <f t="shared" si="270"/>
        <v>1.0056</v>
      </c>
      <c r="O568" s="22">
        <f t="shared" si="270"/>
        <v>1.0056</v>
      </c>
      <c r="P568" s="22">
        <f t="shared" si="270"/>
        <v>1.0056</v>
      </c>
      <c r="Q568" s="22">
        <f t="shared" si="270"/>
        <v>1.0056</v>
      </c>
      <c r="R568" s="22">
        <f t="shared" si="246"/>
        <v>1.0055999999999998</v>
      </c>
      <c r="S568" s="15"/>
      <c r="T568" s="5">
        <f t="shared" si="247"/>
        <v>1.0056</v>
      </c>
      <c r="U568" s="5">
        <f t="shared" si="248"/>
        <v>1.0056</v>
      </c>
      <c r="V568" s="5">
        <f t="shared" si="249"/>
        <v>1.0056</v>
      </c>
      <c r="W568" s="5">
        <f t="shared" si="250"/>
        <v>1.0056</v>
      </c>
      <c r="X568" s="1"/>
      <c r="Y568" s="1"/>
      <c r="Z568" s="1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2.75">
      <c r="A569" s="1"/>
      <c r="B569" s="5">
        <f t="shared" si="268"/>
        <v>21</v>
      </c>
      <c r="C569" s="5" t="str">
        <f t="shared" si="268"/>
        <v>Input 21</v>
      </c>
      <c r="D569" s="5" t="str">
        <f t="shared" si="268"/>
        <v> kg</v>
      </c>
      <c r="E569" s="22">
        <v>2.5564</v>
      </c>
      <c r="F569" s="22">
        <f aca="true" t="shared" si="271" ref="F569:Q569">E569</f>
        <v>2.5564</v>
      </c>
      <c r="G569" s="22">
        <f t="shared" si="271"/>
        <v>2.5564</v>
      </c>
      <c r="H569" s="22">
        <f t="shared" si="271"/>
        <v>2.5564</v>
      </c>
      <c r="I569" s="22">
        <f t="shared" si="271"/>
        <v>2.5564</v>
      </c>
      <c r="J569" s="22">
        <f t="shared" si="271"/>
        <v>2.5564</v>
      </c>
      <c r="K569" s="22">
        <f t="shared" si="271"/>
        <v>2.5564</v>
      </c>
      <c r="L569" s="22">
        <f t="shared" si="271"/>
        <v>2.5564</v>
      </c>
      <c r="M569" s="22">
        <f t="shared" si="271"/>
        <v>2.5564</v>
      </c>
      <c r="N569" s="22">
        <f t="shared" si="271"/>
        <v>2.5564</v>
      </c>
      <c r="O569" s="22">
        <f t="shared" si="271"/>
        <v>2.5564</v>
      </c>
      <c r="P569" s="22">
        <f t="shared" si="271"/>
        <v>2.5564</v>
      </c>
      <c r="Q569" s="22">
        <f t="shared" si="271"/>
        <v>2.5564</v>
      </c>
      <c r="R569" s="22">
        <f t="shared" si="246"/>
        <v>2.5564</v>
      </c>
      <c r="S569" s="15"/>
      <c r="T569" s="5">
        <f t="shared" si="247"/>
        <v>2.5564</v>
      </c>
      <c r="U569" s="5">
        <f t="shared" si="248"/>
        <v>2.5564</v>
      </c>
      <c r="V569" s="5">
        <f t="shared" si="249"/>
        <v>2.5564</v>
      </c>
      <c r="W569" s="5">
        <f t="shared" si="250"/>
        <v>2.5564</v>
      </c>
      <c r="X569" s="1"/>
      <c r="Y569" s="1"/>
      <c r="Z569" s="1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2.75">
      <c r="A570" s="1"/>
      <c r="B570" s="5">
        <f t="shared" si="268"/>
        <v>22</v>
      </c>
      <c r="C570" s="5" t="str">
        <f t="shared" si="268"/>
        <v>Input 22</v>
      </c>
      <c r="D570" s="5" t="str">
        <f t="shared" si="268"/>
        <v> kg</v>
      </c>
      <c r="E570" s="22">
        <v>1.0003</v>
      </c>
      <c r="F570" s="22">
        <f aca="true" t="shared" si="272" ref="F570:Q570">E570</f>
        <v>1.0003</v>
      </c>
      <c r="G570" s="22">
        <f t="shared" si="272"/>
        <v>1.0003</v>
      </c>
      <c r="H570" s="22">
        <f t="shared" si="272"/>
        <v>1.0003</v>
      </c>
      <c r="I570" s="22">
        <f t="shared" si="272"/>
        <v>1.0003</v>
      </c>
      <c r="J570" s="22">
        <f t="shared" si="272"/>
        <v>1.0003</v>
      </c>
      <c r="K570" s="22">
        <f t="shared" si="272"/>
        <v>1.0003</v>
      </c>
      <c r="L570" s="22">
        <f t="shared" si="272"/>
        <v>1.0003</v>
      </c>
      <c r="M570" s="22">
        <f t="shared" si="272"/>
        <v>1.0003</v>
      </c>
      <c r="N570" s="22">
        <f t="shared" si="272"/>
        <v>1.0003</v>
      </c>
      <c r="O570" s="22">
        <f t="shared" si="272"/>
        <v>1.0003</v>
      </c>
      <c r="P570" s="22">
        <f t="shared" si="272"/>
        <v>1.0003</v>
      </c>
      <c r="Q570" s="22">
        <f t="shared" si="272"/>
        <v>1.0003</v>
      </c>
      <c r="R570" s="22">
        <f t="shared" si="246"/>
        <v>1.0002999999999997</v>
      </c>
      <c r="S570" s="15"/>
      <c r="T570" s="5">
        <f t="shared" si="247"/>
        <v>1.0003</v>
      </c>
      <c r="U570" s="5">
        <f t="shared" si="248"/>
        <v>1.0003</v>
      </c>
      <c r="V570" s="5">
        <f t="shared" si="249"/>
        <v>1.0003</v>
      </c>
      <c r="W570" s="5">
        <f t="shared" si="250"/>
        <v>1.0003</v>
      </c>
      <c r="X570" s="1"/>
      <c r="Y570" s="1"/>
      <c r="Z570" s="1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2.75">
      <c r="A571" s="1"/>
      <c r="B571" s="5">
        <f t="shared" si="268"/>
        <v>23</v>
      </c>
      <c r="C571" s="5" t="str">
        <f t="shared" si="268"/>
        <v>Input 23</v>
      </c>
      <c r="D571" s="5" t="str">
        <f t="shared" si="268"/>
        <v> kom</v>
      </c>
      <c r="E571" s="22">
        <v>0.0107</v>
      </c>
      <c r="F571" s="22">
        <f aca="true" t="shared" si="273" ref="F571:Q571">E571</f>
        <v>0.0107</v>
      </c>
      <c r="G571" s="22">
        <f t="shared" si="273"/>
        <v>0.0107</v>
      </c>
      <c r="H571" s="22">
        <f t="shared" si="273"/>
        <v>0.0107</v>
      </c>
      <c r="I571" s="22">
        <f t="shared" si="273"/>
        <v>0.0107</v>
      </c>
      <c r="J571" s="22">
        <f t="shared" si="273"/>
        <v>0.0107</v>
      </c>
      <c r="K571" s="22">
        <f t="shared" si="273"/>
        <v>0.0107</v>
      </c>
      <c r="L571" s="22">
        <f t="shared" si="273"/>
        <v>0.0107</v>
      </c>
      <c r="M571" s="22">
        <f t="shared" si="273"/>
        <v>0.0107</v>
      </c>
      <c r="N571" s="22">
        <f t="shared" si="273"/>
        <v>0.0107</v>
      </c>
      <c r="O571" s="22">
        <f t="shared" si="273"/>
        <v>0.0107</v>
      </c>
      <c r="P571" s="22">
        <f t="shared" si="273"/>
        <v>0.0107</v>
      </c>
      <c r="Q571" s="22">
        <f t="shared" si="273"/>
        <v>0.0107</v>
      </c>
      <c r="R571" s="22">
        <f t="shared" si="246"/>
        <v>0.0107</v>
      </c>
      <c r="S571" s="15"/>
      <c r="T571" s="5">
        <f t="shared" si="247"/>
        <v>0.0107</v>
      </c>
      <c r="U571" s="5">
        <f t="shared" si="248"/>
        <v>0.0107</v>
      </c>
      <c r="V571" s="5">
        <f t="shared" si="249"/>
        <v>0.0107</v>
      </c>
      <c r="W571" s="5">
        <f t="shared" si="250"/>
        <v>0.0107</v>
      </c>
      <c r="X571" s="1"/>
      <c r="Y571" s="1"/>
      <c r="Z571" s="1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2.75">
      <c r="A572" s="1"/>
      <c r="B572" s="5">
        <f t="shared" si="268"/>
        <v>24</v>
      </c>
      <c r="C572" s="5" t="str">
        <f t="shared" si="268"/>
        <v>Input 24</v>
      </c>
      <c r="D572" s="5" t="str">
        <f t="shared" si="268"/>
        <v> par</v>
      </c>
      <c r="E572" s="22">
        <v>0.02</v>
      </c>
      <c r="F572" s="22">
        <f aca="true" t="shared" si="274" ref="F572:Q572">E572</f>
        <v>0.02</v>
      </c>
      <c r="G572" s="22">
        <f t="shared" si="274"/>
        <v>0.02</v>
      </c>
      <c r="H572" s="22">
        <f t="shared" si="274"/>
        <v>0.02</v>
      </c>
      <c r="I572" s="22">
        <f t="shared" si="274"/>
        <v>0.02</v>
      </c>
      <c r="J572" s="22">
        <f t="shared" si="274"/>
        <v>0.02</v>
      </c>
      <c r="K572" s="22">
        <f t="shared" si="274"/>
        <v>0.02</v>
      </c>
      <c r="L572" s="22">
        <f t="shared" si="274"/>
        <v>0.02</v>
      </c>
      <c r="M572" s="22">
        <f t="shared" si="274"/>
        <v>0.02</v>
      </c>
      <c r="N572" s="22">
        <f t="shared" si="274"/>
        <v>0.02</v>
      </c>
      <c r="O572" s="22">
        <f t="shared" si="274"/>
        <v>0.02</v>
      </c>
      <c r="P572" s="22">
        <f t="shared" si="274"/>
        <v>0.02</v>
      </c>
      <c r="Q572" s="22">
        <f t="shared" si="274"/>
        <v>0.02</v>
      </c>
      <c r="R572" s="22">
        <f t="shared" si="246"/>
        <v>0.019999999999999997</v>
      </c>
      <c r="S572" s="15"/>
      <c r="T572" s="5">
        <f t="shared" si="247"/>
        <v>0.02</v>
      </c>
      <c r="U572" s="5">
        <f t="shared" si="248"/>
        <v>0.02</v>
      </c>
      <c r="V572" s="5">
        <f t="shared" si="249"/>
        <v>0.02</v>
      </c>
      <c r="W572" s="5">
        <f t="shared" si="250"/>
        <v>0.02</v>
      </c>
      <c r="X572" s="1"/>
      <c r="Y572" s="1"/>
      <c r="Z572" s="1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2.75">
      <c r="A573" s="1"/>
      <c r="B573" s="5">
        <f t="shared" si="268"/>
        <v>25</v>
      </c>
      <c r="C573" s="5" t="str">
        <f t="shared" si="268"/>
        <v>Input 25</v>
      </c>
      <c r="D573" s="5" t="str">
        <f t="shared" si="268"/>
        <v> kg</v>
      </c>
      <c r="E573" s="22">
        <v>1.175</v>
      </c>
      <c r="F573" s="22">
        <f aca="true" t="shared" si="275" ref="F573:Q573">E573</f>
        <v>1.175</v>
      </c>
      <c r="G573" s="22">
        <f t="shared" si="275"/>
        <v>1.175</v>
      </c>
      <c r="H573" s="22">
        <f t="shared" si="275"/>
        <v>1.175</v>
      </c>
      <c r="I573" s="22">
        <f t="shared" si="275"/>
        <v>1.175</v>
      </c>
      <c r="J573" s="22">
        <f t="shared" si="275"/>
        <v>1.175</v>
      </c>
      <c r="K573" s="22">
        <f t="shared" si="275"/>
        <v>1.175</v>
      </c>
      <c r="L573" s="22">
        <f t="shared" si="275"/>
        <v>1.175</v>
      </c>
      <c r="M573" s="22">
        <f t="shared" si="275"/>
        <v>1.175</v>
      </c>
      <c r="N573" s="22">
        <f t="shared" si="275"/>
        <v>1.175</v>
      </c>
      <c r="O573" s="22">
        <f t="shared" si="275"/>
        <v>1.175</v>
      </c>
      <c r="P573" s="22">
        <f t="shared" si="275"/>
        <v>1.175</v>
      </c>
      <c r="Q573" s="22">
        <f t="shared" si="275"/>
        <v>1.175</v>
      </c>
      <c r="R573" s="22">
        <f t="shared" si="246"/>
        <v>1.1750000000000003</v>
      </c>
      <c r="S573" s="15"/>
      <c r="T573" s="5">
        <f t="shared" si="247"/>
        <v>1.175</v>
      </c>
      <c r="U573" s="5">
        <f t="shared" si="248"/>
        <v>1.175</v>
      </c>
      <c r="V573" s="5">
        <f t="shared" si="249"/>
        <v>1.175</v>
      </c>
      <c r="W573" s="5">
        <f t="shared" si="250"/>
        <v>1.175</v>
      </c>
      <c r="X573" s="1"/>
      <c r="Y573" s="1"/>
      <c r="Z573" s="1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2.75">
      <c r="A574" s="1"/>
      <c r="B574" s="5">
        <f t="shared" si="268"/>
        <v>26</v>
      </c>
      <c r="C574" s="5" t="str">
        <f t="shared" si="268"/>
        <v>Input 26</v>
      </c>
      <c r="D574" s="5" t="str">
        <f t="shared" si="268"/>
        <v> kom</v>
      </c>
      <c r="E574" s="22">
        <v>0.507</v>
      </c>
      <c r="F574" s="22">
        <f aca="true" t="shared" si="276" ref="F574:Q574">E574</f>
        <v>0.507</v>
      </c>
      <c r="G574" s="22">
        <f t="shared" si="276"/>
        <v>0.507</v>
      </c>
      <c r="H574" s="22">
        <f t="shared" si="276"/>
        <v>0.507</v>
      </c>
      <c r="I574" s="22">
        <f t="shared" si="276"/>
        <v>0.507</v>
      </c>
      <c r="J574" s="22">
        <f t="shared" si="276"/>
        <v>0.507</v>
      </c>
      <c r="K574" s="22">
        <f t="shared" si="276"/>
        <v>0.507</v>
      </c>
      <c r="L574" s="22">
        <f t="shared" si="276"/>
        <v>0.507</v>
      </c>
      <c r="M574" s="22">
        <f t="shared" si="276"/>
        <v>0.507</v>
      </c>
      <c r="N574" s="22">
        <f t="shared" si="276"/>
        <v>0.507</v>
      </c>
      <c r="O574" s="22">
        <f t="shared" si="276"/>
        <v>0.507</v>
      </c>
      <c r="P574" s="22">
        <f t="shared" si="276"/>
        <v>0.507</v>
      </c>
      <c r="Q574" s="22">
        <f t="shared" si="276"/>
        <v>0.507</v>
      </c>
      <c r="R574" s="22">
        <f t="shared" si="246"/>
        <v>0.5069999999999999</v>
      </c>
      <c r="S574" s="15"/>
      <c r="T574" s="5">
        <f t="shared" si="247"/>
        <v>0.507</v>
      </c>
      <c r="U574" s="5">
        <f t="shared" si="248"/>
        <v>0.507</v>
      </c>
      <c r="V574" s="5">
        <f t="shared" si="249"/>
        <v>0.507</v>
      </c>
      <c r="W574" s="5">
        <f t="shared" si="250"/>
        <v>0.507</v>
      </c>
      <c r="X574" s="1"/>
      <c r="Y574" s="1"/>
      <c r="Z574" s="1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2.75">
      <c r="A575" s="1"/>
      <c r="B575" s="5">
        <f t="shared" si="268"/>
        <v>27</v>
      </c>
      <c r="C575" s="5" t="str">
        <f t="shared" si="268"/>
        <v>Input 27</v>
      </c>
      <c r="D575" s="5" t="str">
        <f t="shared" si="268"/>
        <v> kg</v>
      </c>
      <c r="E575" s="22">
        <v>1.359</v>
      </c>
      <c r="F575" s="22">
        <f aca="true" t="shared" si="277" ref="F575:Q575">E575</f>
        <v>1.359</v>
      </c>
      <c r="G575" s="22">
        <f t="shared" si="277"/>
        <v>1.359</v>
      </c>
      <c r="H575" s="22">
        <f t="shared" si="277"/>
        <v>1.359</v>
      </c>
      <c r="I575" s="22">
        <f t="shared" si="277"/>
        <v>1.359</v>
      </c>
      <c r="J575" s="22">
        <f t="shared" si="277"/>
        <v>1.359</v>
      </c>
      <c r="K575" s="22">
        <f t="shared" si="277"/>
        <v>1.359</v>
      </c>
      <c r="L575" s="22">
        <f t="shared" si="277"/>
        <v>1.359</v>
      </c>
      <c r="M575" s="22">
        <f t="shared" si="277"/>
        <v>1.359</v>
      </c>
      <c r="N575" s="22">
        <f t="shared" si="277"/>
        <v>1.359</v>
      </c>
      <c r="O575" s="22">
        <f t="shared" si="277"/>
        <v>1.359</v>
      </c>
      <c r="P575" s="22">
        <f t="shared" si="277"/>
        <v>1.359</v>
      </c>
      <c r="Q575" s="22">
        <f t="shared" si="277"/>
        <v>1.359</v>
      </c>
      <c r="R575" s="22">
        <f t="shared" si="246"/>
        <v>1.359</v>
      </c>
      <c r="S575" s="15"/>
      <c r="T575" s="5">
        <f t="shared" si="247"/>
        <v>1.359</v>
      </c>
      <c r="U575" s="5">
        <f t="shared" si="248"/>
        <v>1.359</v>
      </c>
      <c r="V575" s="5">
        <f t="shared" si="249"/>
        <v>1.359</v>
      </c>
      <c r="W575" s="5">
        <f t="shared" si="250"/>
        <v>1.359</v>
      </c>
      <c r="X575" s="1"/>
      <c r="Y575" s="1"/>
      <c r="Z575" s="1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2.75">
      <c r="A576" s="1"/>
      <c r="B576" s="5">
        <f t="shared" si="268"/>
        <v>28</v>
      </c>
      <c r="C576" s="5" t="str">
        <f t="shared" si="268"/>
        <v>Input 28</v>
      </c>
      <c r="D576" s="5" t="str">
        <f t="shared" si="268"/>
        <v> kom</v>
      </c>
      <c r="E576" s="22">
        <v>9.978</v>
      </c>
      <c r="F576" s="22">
        <f aca="true" t="shared" si="278" ref="F576:Q576">E576</f>
        <v>9.978</v>
      </c>
      <c r="G576" s="22">
        <f t="shared" si="278"/>
        <v>9.978</v>
      </c>
      <c r="H576" s="22">
        <f t="shared" si="278"/>
        <v>9.978</v>
      </c>
      <c r="I576" s="22">
        <f t="shared" si="278"/>
        <v>9.978</v>
      </c>
      <c r="J576" s="22">
        <f t="shared" si="278"/>
        <v>9.978</v>
      </c>
      <c r="K576" s="22">
        <f t="shared" si="278"/>
        <v>9.978</v>
      </c>
      <c r="L576" s="22">
        <f t="shared" si="278"/>
        <v>9.978</v>
      </c>
      <c r="M576" s="22">
        <f t="shared" si="278"/>
        <v>9.978</v>
      </c>
      <c r="N576" s="22">
        <f t="shared" si="278"/>
        <v>9.978</v>
      </c>
      <c r="O576" s="22">
        <f t="shared" si="278"/>
        <v>9.978</v>
      </c>
      <c r="P576" s="22">
        <f t="shared" si="278"/>
        <v>9.978</v>
      </c>
      <c r="Q576" s="22">
        <f t="shared" si="278"/>
        <v>9.978</v>
      </c>
      <c r="R576" s="22">
        <f t="shared" si="246"/>
        <v>9.977999999999998</v>
      </c>
      <c r="S576" s="15"/>
      <c r="T576" s="5">
        <f t="shared" si="247"/>
        <v>9.978</v>
      </c>
      <c r="U576" s="5">
        <f t="shared" si="248"/>
        <v>9.978</v>
      </c>
      <c r="V576" s="5">
        <f t="shared" si="249"/>
        <v>9.978</v>
      </c>
      <c r="W576" s="5">
        <f t="shared" si="250"/>
        <v>9.978</v>
      </c>
      <c r="X576" s="1"/>
      <c r="Y576" s="1"/>
      <c r="Z576" s="1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2.75">
      <c r="A577" s="1"/>
      <c r="B577" s="5">
        <f t="shared" si="268"/>
        <v>29</v>
      </c>
      <c r="C577" s="5" t="str">
        <f t="shared" si="268"/>
        <v>Input 29</v>
      </c>
      <c r="D577" s="5" t="str">
        <f t="shared" si="268"/>
        <v> kg</v>
      </c>
      <c r="E577" s="22">
        <v>1.175</v>
      </c>
      <c r="F577" s="22">
        <f aca="true" t="shared" si="279" ref="F577:Q577">E577</f>
        <v>1.175</v>
      </c>
      <c r="G577" s="22">
        <f t="shared" si="279"/>
        <v>1.175</v>
      </c>
      <c r="H577" s="22">
        <f t="shared" si="279"/>
        <v>1.175</v>
      </c>
      <c r="I577" s="22">
        <f t="shared" si="279"/>
        <v>1.175</v>
      </c>
      <c r="J577" s="22">
        <f t="shared" si="279"/>
        <v>1.175</v>
      </c>
      <c r="K577" s="22">
        <f t="shared" si="279"/>
        <v>1.175</v>
      </c>
      <c r="L577" s="22">
        <f t="shared" si="279"/>
        <v>1.175</v>
      </c>
      <c r="M577" s="22">
        <f t="shared" si="279"/>
        <v>1.175</v>
      </c>
      <c r="N577" s="22">
        <f t="shared" si="279"/>
        <v>1.175</v>
      </c>
      <c r="O577" s="22">
        <f t="shared" si="279"/>
        <v>1.175</v>
      </c>
      <c r="P577" s="22">
        <f t="shared" si="279"/>
        <v>1.175</v>
      </c>
      <c r="Q577" s="22">
        <f t="shared" si="279"/>
        <v>1.175</v>
      </c>
      <c r="R577" s="22">
        <f t="shared" si="246"/>
        <v>1.1750000000000003</v>
      </c>
      <c r="S577" s="15"/>
      <c r="T577" s="5">
        <f t="shared" si="247"/>
        <v>1.175</v>
      </c>
      <c r="U577" s="5">
        <f t="shared" si="248"/>
        <v>1.175</v>
      </c>
      <c r="V577" s="5">
        <f t="shared" si="249"/>
        <v>1.175</v>
      </c>
      <c r="W577" s="5">
        <f t="shared" si="250"/>
        <v>1.175</v>
      </c>
      <c r="X577" s="1"/>
      <c r="Y577" s="1"/>
      <c r="Z577" s="1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2.75">
      <c r="A578" s="1"/>
      <c r="B578" s="5">
        <f t="shared" si="268"/>
        <v>30</v>
      </c>
      <c r="C578" s="5" t="str">
        <f t="shared" si="268"/>
        <v>Input 30</v>
      </c>
      <c r="D578" s="5" t="str">
        <f t="shared" si="268"/>
        <v> kom</v>
      </c>
      <c r="E578" s="22">
        <v>0.0112</v>
      </c>
      <c r="F578" s="22">
        <f aca="true" t="shared" si="280" ref="F578:Q578">E578</f>
        <v>0.0112</v>
      </c>
      <c r="G578" s="22">
        <f t="shared" si="280"/>
        <v>0.0112</v>
      </c>
      <c r="H578" s="22">
        <f t="shared" si="280"/>
        <v>0.0112</v>
      </c>
      <c r="I578" s="22">
        <f t="shared" si="280"/>
        <v>0.0112</v>
      </c>
      <c r="J578" s="22">
        <f t="shared" si="280"/>
        <v>0.0112</v>
      </c>
      <c r="K578" s="22">
        <f t="shared" si="280"/>
        <v>0.0112</v>
      </c>
      <c r="L578" s="22">
        <f t="shared" si="280"/>
        <v>0.0112</v>
      </c>
      <c r="M578" s="22">
        <f t="shared" si="280"/>
        <v>0.0112</v>
      </c>
      <c r="N578" s="22">
        <f t="shared" si="280"/>
        <v>0.0112</v>
      </c>
      <c r="O578" s="22">
        <f t="shared" si="280"/>
        <v>0.0112</v>
      </c>
      <c r="P578" s="22">
        <f t="shared" si="280"/>
        <v>0.0112</v>
      </c>
      <c r="Q578" s="22">
        <f t="shared" si="280"/>
        <v>0.0112</v>
      </c>
      <c r="R578" s="22">
        <f t="shared" si="246"/>
        <v>0.0112</v>
      </c>
      <c r="S578" s="15"/>
      <c r="T578" s="5">
        <f t="shared" si="247"/>
        <v>0.0112</v>
      </c>
      <c r="U578" s="5">
        <f t="shared" si="248"/>
        <v>0.0112</v>
      </c>
      <c r="V578" s="5">
        <f t="shared" si="249"/>
        <v>0.0112</v>
      </c>
      <c r="W578" s="5">
        <f t="shared" si="250"/>
        <v>0.0112</v>
      </c>
      <c r="X578" s="1"/>
      <c r="Y578" s="1"/>
      <c r="Z578" s="1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2.75">
      <c r="A579" s="1"/>
      <c r="B579" s="5">
        <f t="shared" si="268"/>
        <v>31</v>
      </c>
      <c r="C579" s="5" t="str">
        <f t="shared" si="268"/>
        <v>Input 31</v>
      </c>
      <c r="D579" s="5" t="str">
        <f t="shared" si="268"/>
        <v> kom</v>
      </c>
      <c r="E579" s="22">
        <v>0.0112</v>
      </c>
      <c r="F579" s="22">
        <f aca="true" t="shared" si="281" ref="F579:Q579">E579</f>
        <v>0.0112</v>
      </c>
      <c r="G579" s="22">
        <f t="shared" si="281"/>
        <v>0.0112</v>
      </c>
      <c r="H579" s="22">
        <f t="shared" si="281"/>
        <v>0.0112</v>
      </c>
      <c r="I579" s="22">
        <f t="shared" si="281"/>
        <v>0.0112</v>
      </c>
      <c r="J579" s="22">
        <f t="shared" si="281"/>
        <v>0.0112</v>
      </c>
      <c r="K579" s="22">
        <f t="shared" si="281"/>
        <v>0.0112</v>
      </c>
      <c r="L579" s="22">
        <f t="shared" si="281"/>
        <v>0.0112</v>
      </c>
      <c r="M579" s="22">
        <f t="shared" si="281"/>
        <v>0.0112</v>
      </c>
      <c r="N579" s="22">
        <f t="shared" si="281"/>
        <v>0.0112</v>
      </c>
      <c r="O579" s="22">
        <f t="shared" si="281"/>
        <v>0.0112</v>
      </c>
      <c r="P579" s="22">
        <f t="shared" si="281"/>
        <v>0.0112</v>
      </c>
      <c r="Q579" s="22">
        <f t="shared" si="281"/>
        <v>0.0112</v>
      </c>
      <c r="R579" s="22">
        <f t="shared" si="246"/>
        <v>0.0112</v>
      </c>
      <c r="S579" s="15"/>
      <c r="T579" s="5">
        <f t="shared" si="247"/>
        <v>0.0112</v>
      </c>
      <c r="U579" s="5">
        <f t="shared" si="248"/>
        <v>0.0112</v>
      </c>
      <c r="V579" s="5">
        <f t="shared" si="249"/>
        <v>0.0112</v>
      </c>
      <c r="W579" s="5">
        <f t="shared" si="250"/>
        <v>0.0112</v>
      </c>
      <c r="X579" s="1"/>
      <c r="Y579" s="1"/>
      <c r="Z579" s="1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2.75">
      <c r="A580" s="1"/>
      <c r="B580" s="5">
        <f t="shared" si="268"/>
        <v>32</v>
      </c>
      <c r="C580" s="5" t="str">
        <f t="shared" si="268"/>
        <v>Input 32</v>
      </c>
      <c r="D580" s="5" t="str">
        <f t="shared" si="268"/>
        <v> kom</v>
      </c>
      <c r="E580" s="22">
        <v>0.013</v>
      </c>
      <c r="F580" s="22">
        <f aca="true" t="shared" si="282" ref="F580:Q580">E580</f>
        <v>0.013</v>
      </c>
      <c r="G580" s="22">
        <f t="shared" si="282"/>
        <v>0.013</v>
      </c>
      <c r="H580" s="22">
        <f t="shared" si="282"/>
        <v>0.013</v>
      </c>
      <c r="I580" s="22">
        <f t="shared" si="282"/>
        <v>0.013</v>
      </c>
      <c r="J580" s="22">
        <f t="shared" si="282"/>
        <v>0.013</v>
      </c>
      <c r="K580" s="22">
        <f t="shared" si="282"/>
        <v>0.013</v>
      </c>
      <c r="L580" s="22">
        <f t="shared" si="282"/>
        <v>0.013</v>
      </c>
      <c r="M580" s="22">
        <f t="shared" si="282"/>
        <v>0.013</v>
      </c>
      <c r="N580" s="22">
        <f t="shared" si="282"/>
        <v>0.013</v>
      </c>
      <c r="O580" s="22">
        <f t="shared" si="282"/>
        <v>0.013</v>
      </c>
      <c r="P580" s="22">
        <f t="shared" si="282"/>
        <v>0.013</v>
      </c>
      <c r="Q580" s="22">
        <f t="shared" si="282"/>
        <v>0.013</v>
      </c>
      <c r="R580" s="22">
        <f t="shared" si="246"/>
        <v>0.013000000000000003</v>
      </c>
      <c r="S580" s="15"/>
      <c r="T580" s="5">
        <f t="shared" si="247"/>
        <v>0.013</v>
      </c>
      <c r="U580" s="5">
        <f t="shared" si="248"/>
        <v>0.013</v>
      </c>
      <c r="V580" s="5">
        <f t="shared" si="249"/>
        <v>0.013</v>
      </c>
      <c r="W580" s="5">
        <f t="shared" si="250"/>
        <v>0.013</v>
      </c>
      <c r="X580" s="1"/>
      <c r="Y580" s="1"/>
      <c r="Z580" s="1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2.75">
      <c r="A581" s="1"/>
      <c r="B581" s="5">
        <f t="shared" si="268"/>
        <v>33</v>
      </c>
      <c r="C581" s="5" t="str">
        <f t="shared" si="268"/>
        <v>Input 33</v>
      </c>
      <c r="D581" s="5" t="str">
        <f t="shared" si="268"/>
        <v> kom</v>
      </c>
      <c r="E581" s="22">
        <v>0.013</v>
      </c>
      <c r="F581" s="22">
        <f aca="true" t="shared" si="283" ref="F581:Q581">E581</f>
        <v>0.013</v>
      </c>
      <c r="G581" s="22">
        <f t="shared" si="283"/>
        <v>0.013</v>
      </c>
      <c r="H581" s="22">
        <f t="shared" si="283"/>
        <v>0.013</v>
      </c>
      <c r="I581" s="22">
        <f t="shared" si="283"/>
        <v>0.013</v>
      </c>
      <c r="J581" s="22">
        <f t="shared" si="283"/>
        <v>0.013</v>
      </c>
      <c r="K581" s="22">
        <f t="shared" si="283"/>
        <v>0.013</v>
      </c>
      <c r="L581" s="22">
        <f t="shared" si="283"/>
        <v>0.013</v>
      </c>
      <c r="M581" s="22">
        <f t="shared" si="283"/>
        <v>0.013</v>
      </c>
      <c r="N581" s="22">
        <f t="shared" si="283"/>
        <v>0.013</v>
      </c>
      <c r="O581" s="22">
        <f t="shared" si="283"/>
        <v>0.013</v>
      </c>
      <c r="P581" s="22">
        <f t="shared" si="283"/>
        <v>0.013</v>
      </c>
      <c r="Q581" s="22">
        <f t="shared" si="283"/>
        <v>0.013</v>
      </c>
      <c r="R581" s="22">
        <f t="shared" si="246"/>
        <v>0.013000000000000003</v>
      </c>
      <c r="S581" s="15"/>
      <c r="T581" s="5">
        <f t="shared" si="247"/>
        <v>0.013</v>
      </c>
      <c r="U581" s="5">
        <f t="shared" si="248"/>
        <v>0.013</v>
      </c>
      <c r="V581" s="5">
        <f t="shared" si="249"/>
        <v>0.013</v>
      </c>
      <c r="W581" s="5">
        <f t="shared" si="250"/>
        <v>0.013</v>
      </c>
      <c r="X581" s="1"/>
      <c r="Y581" s="1"/>
      <c r="Z581" s="1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2.75">
      <c r="A582" s="1"/>
      <c r="B582" s="5">
        <f t="shared" si="268"/>
        <v>34</v>
      </c>
      <c r="C582" s="5" t="str">
        <f t="shared" si="268"/>
        <v>Input 34</v>
      </c>
      <c r="D582" s="5" t="str">
        <f t="shared" si="268"/>
        <v> kom</v>
      </c>
      <c r="E582" s="22">
        <v>0.013</v>
      </c>
      <c r="F582" s="22">
        <f aca="true" t="shared" si="284" ref="F582:Q582">E582</f>
        <v>0.013</v>
      </c>
      <c r="G582" s="22">
        <f t="shared" si="284"/>
        <v>0.013</v>
      </c>
      <c r="H582" s="22">
        <f t="shared" si="284"/>
        <v>0.013</v>
      </c>
      <c r="I582" s="22">
        <f t="shared" si="284"/>
        <v>0.013</v>
      </c>
      <c r="J582" s="22">
        <f t="shared" si="284"/>
        <v>0.013</v>
      </c>
      <c r="K582" s="22">
        <f t="shared" si="284"/>
        <v>0.013</v>
      </c>
      <c r="L582" s="22">
        <f t="shared" si="284"/>
        <v>0.013</v>
      </c>
      <c r="M582" s="22">
        <f t="shared" si="284"/>
        <v>0.013</v>
      </c>
      <c r="N582" s="22">
        <f t="shared" si="284"/>
        <v>0.013</v>
      </c>
      <c r="O582" s="22">
        <f t="shared" si="284"/>
        <v>0.013</v>
      </c>
      <c r="P582" s="22">
        <f t="shared" si="284"/>
        <v>0.013</v>
      </c>
      <c r="Q582" s="22">
        <f t="shared" si="284"/>
        <v>0.013</v>
      </c>
      <c r="R582" s="22">
        <f t="shared" si="246"/>
        <v>0.013000000000000003</v>
      </c>
      <c r="S582" s="15"/>
      <c r="T582" s="5">
        <f t="shared" si="247"/>
        <v>0.013</v>
      </c>
      <c r="U582" s="5">
        <f t="shared" si="248"/>
        <v>0.013</v>
      </c>
      <c r="V582" s="5">
        <f t="shared" si="249"/>
        <v>0.013</v>
      </c>
      <c r="W582" s="5">
        <f t="shared" si="250"/>
        <v>0.013</v>
      </c>
      <c r="X582" s="1"/>
      <c r="Y582" s="1"/>
      <c r="Z582" s="1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2.75">
      <c r="A583" s="1"/>
      <c r="B583" s="5">
        <f t="shared" si="268"/>
        <v>35</v>
      </c>
      <c r="C583" s="5" t="str">
        <f t="shared" si="268"/>
        <v>Input 35</v>
      </c>
      <c r="D583" s="5" t="str">
        <f t="shared" si="268"/>
        <v> kom</v>
      </c>
      <c r="E583" s="22">
        <v>0.013</v>
      </c>
      <c r="F583" s="22">
        <f aca="true" t="shared" si="285" ref="F583:Q583">E583</f>
        <v>0.013</v>
      </c>
      <c r="G583" s="22">
        <f t="shared" si="285"/>
        <v>0.013</v>
      </c>
      <c r="H583" s="22">
        <f t="shared" si="285"/>
        <v>0.013</v>
      </c>
      <c r="I583" s="22">
        <f t="shared" si="285"/>
        <v>0.013</v>
      </c>
      <c r="J583" s="22">
        <f t="shared" si="285"/>
        <v>0.013</v>
      </c>
      <c r="K583" s="22">
        <f t="shared" si="285"/>
        <v>0.013</v>
      </c>
      <c r="L583" s="22">
        <f t="shared" si="285"/>
        <v>0.013</v>
      </c>
      <c r="M583" s="22">
        <f t="shared" si="285"/>
        <v>0.013</v>
      </c>
      <c r="N583" s="22">
        <f t="shared" si="285"/>
        <v>0.013</v>
      </c>
      <c r="O583" s="22">
        <f t="shared" si="285"/>
        <v>0.013</v>
      </c>
      <c r="P583" s="22">
        <f t="shared" si="285"/>
        <v>0.013</v>
      </c>
      <c r="Q583" s="22">
        <f t="shared" si="285"/>
        <v>0.013</v>
      </c>
      <c r="R583" s="22">
        <f t="shared" si="246"/>
        <v>0.013000000000000003</v>
      </c>
      <c r="S583" s="15"/>
      <c r="T583" s="5">
        <f t="shared" si="247"/>
        <v>0.013</v>
      </c>
      <c r="U583" s="5">
        <f t="shared" si="248"/>
        <v>0.013</v>
      </c>
      <c r="V583" s="5">
        <f t="shared" si="249"/>
        <v>0.013</v>
      </c>
      <c r="W583" s="5">
        <f t="shared" si="250"/>
        <v>0.013</v>
      </c>
      <c r="X583" s="1"/>
      <c r="Y583" s="1"/>
      <c r="Z583" s="1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2.75">
      <c r="A584" s="1"/>
      <c r="B584" s="5">
        <f t="shared" si="268"/>
        <v>36</v>
      </c>
      <c r="C584" s="5" t="str">
        <f t="shared" si="268"/>
        <v>Input 36</v>
      </c>
      <c r="D584" s="5" t="str">
        <f t="shared" si="268"/>
        <v> m</v>
      </c>
      <c r="E584" s="22">
        <v>0.92</v>
      </c>
      <c r="F584" s="22">
        <f aca="true" t="shared" si="286" ref="F584:Q584">E584</f>
        <v>0.92</v>
      </c>
      <c r="G584" s="22">
        <f t="shared" si="286"/>
        <v>0.92</v>
      </c>
      <c r="H584" s="22">
        <f t="shared" si="286"/>
        <v>0.92</v>
      </c>
      <c r="I584" s="22">
        <f t="shared" si="286"/>
        <v>0.92</v>
      </c>
      <c r="J584" s="22">
        <f t="shared" si="286"/>
        <v>0.92</v>
      </c>
      <c r="K584" s="22">
        <f t="shared" si="286"/>
        <v>0.92</v>
      </c>
      <c r="L584" s="22">
        <f t="shared" si="286"/>
        <v>0.92</v>
      </c>
      <c r="M584" s="22">
        <f t="shared" si="286"/>
        <v>0.92</v>
      </c>
      <c r="N584" s="22">
        <f t="shared" si="286"/>
        <v>0.92</v>
      </c>
      <c r="O584" s="22">
        <f t="shared" si="286"/>
        <v>0.92</v>
      </c>
      <c r="P584" s="22">
        <f t="shared" si="286"/>
        <v>0.92</v>
      </c>
      <c r="Q584" s="22">
        <f t="shared" si="286"/>
        <v>0.92</v>
      </c>
      <c r="R584" s="22">
        <f t="shared" si="246"/>
        <v>0.92</v>
      </c>
      <c r="S584" s="15"/>
      <c r="T584" s="5">
        <f t="shared" si="247"/>
        <v>0.92</v>
      </c>
      <c r="U584" s="5">
        <f t="shared" si="248"/>
        <v>0.92</v>
      </c>
      <c r="V584" s="5">
        <f t="shared" si="249"/>
        <v>0.92</v>
      </c>
      <c r="W584" s="5">
        <f t="shared" si="250"/>
        <v>0.92</v>
      </c>
      <c r="X584" s="1"/>
      <c r="Y584" s="1"/>
      <c r="Z584" s="1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2.75">
      <c r="A585" s="1"/>
      <c r="B585" s="5">
        <f t="shared" si="268"/>
        <v>37</v>
      </c>
      <c r="C585" s="5" t="str">
        <f t="shared" si="268"/>
        <v>Input 37</v>
      </c>
      <c r="D585" s="5" t="str">
        <f t="shared" si="268"/>
        <v> kg</v>
      </c>
      <c r="E585" s="22">
        <v>1.42</v>
      </c>
      <c r="F585" s="22">
        <f aca="true" t="shared" si="287" ref="F585:Q585">E585</f>
        <v>1.42</v>
      </c>
      <c r="G585" s="22">
        <f t="shared" si="287"/>
        <v>1.42</v>
      </c>
      <c r="H585" s="22">
        <f t="shared" si="287"/>
        <v>1.42</v>
      </c>
      <c r="I585" s="22">
        <f t="shared" si="287"/>
        <v>1.42</v>
      </c>
      <c r="J585" s="22">
        <f t="shared" si="287"/>
        <v>1.42</v>
      </c>
      <c r="K585" s="22">
        <f t="shared" si="287"/>
        <v>1.42</v>
      </c>
      <c r="L585" s="22">
        <f t="shared" si="287"/>
        <v>1.42</v>
      </c>
      <c r="M585" s="22">
        <f t="shared" si="287"/>
        <v>1.42</v>
      </c>
      <c r="N585" s="22">
        <f t="shared" si="287"/>
        <v>1.42</v>
      </c>
      <c r="O585" s="22">
        <f t="shared" si="287"/>
        <v>1.42</v>
      </c>
      <c r="P585" s="22">
        <f t="shared" si="287"/>
        <v>1.42</v>
      </c>
      <c r="Q585" s="22">
        <f t="shared" si="287"/>
        <v>1.42</v>
      </c>
      <c r="R585" s="22">
        <f t="shared" si="246"/>
        <v>1.42</v>
      </c>
      <c r="S585" s="15"/>
      <c r="T585" s="5">
        <f t="shared" si="247"/>
        <v>1.42</v>
      </c>
      <c r="U585" s="5">
        <f t="shared" si="248"/>
        <v>1.42</v>
      </c>
      <c r="V585" s="5">
        <f t="shared" si="249"/>
        <v>1.42</v>
      </c>
      <c r="W585" s="5">
        <f t="shared" si="250"/>
        <v>1.42</v>
      </c>
      <c r="X585" s="1"/>
      <c r="Y585" s="1"/>
      <c r="Z585" s="1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2.75">
      <c r="A586" s="1"/>
      <c r="B586" s="5">
        <f t="shared" si="268"/>
        <v>38</v>
      </c>
      <c r="C586" s="5" t="str">
        <f t="shared" si="268"/>
        <v>Input 38</v>
      </c>
      <c r="D586" s="5" t="str">
        <f t="shared" si="268"/>
        <v> m2</v>
      </c>
      <c r="E586" s="22">
        <v>0</v>
      </c>
      <c r="F586" s="22">
        <f aca="true" t="shared" si="288" ref="F586:Q586">E586</f>
        <v>0</v>
      </c>
      <c r="G586" s="22">
        <f t="shared" si="288"/>
        <v>0</v>
      </c>
      <c r="H586" s="22">
        <f t="shared" si="288"/>
        <v>0</v>
      </c>
      <c r="I586" s="22">
        <f t="shared" si="288"/>
        <v>0</v>
      </c>
      <c r="J586" s="22">
        <f t="shared" si="288"/>
        <v>0</v>
      </c>
      <c r="K586" s="22">
        <f t="shared" si="288"/>
        <v>0</v>
      </c>
      <c r="L586" s="22">
        <f t="shared" si="288"/>
        <v>0</v>
      </c>
      <c r="M586" s="22">
        <f t="shared" si="288"/>
        <v>0</v>
      </c>
      <c r="N586" s="22">
        <f t="shared" si="288"/>
        <v>0</v>
      </c>
      <c r="O586" s="22">
        <f t="shared" si="288"/>
        <v>0</v>
      </c>
      <c r="P586" s="22">
        <f t="shared" si="288"/>
        <v>0</v>
      </c>
      <c r="Q586" s="22">
        <f t="shared" si="288"/>
        <v>0</v>
      </c>
      <c r="R586" s="22">
        <f t="shared" si="246"/>
        <v>0</v>
      </c>
      <c r="S586" s="15"/>
      <c r="T586" s="5">
        <f t="shared" si="247"/>
        <v>0</v>
      </c>
      <c r="U586" s="5">
        <f t="shared" si="248"/>
        <v>0</v>
      </c>
      <c r="V586" s="5">
        <f t="shared" si="249"/>
        <v>0</v>
      </c>
      <c r="W586" s="5">
        <f t="shared" si="250"/>
        <v>0</v>
      </c>
      <c r="X586" s="1"/>
      <c r="Y586" s="1"/>
      <c r="Z586" s="1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2.75">
      <c r="A587" s="1"/>
      <c r="B587" s="5">
        <f aca="true" t="shared" si="289" ref="B587:D588">B541</f>
        <v>39</v>
      </c>
      <c r="C587" s="5" t="str">
        <f t="shared" si="289"/>
        <v>Input 39</v>
      </c>
      <c r="D587" s="5" t="str">
        <f t="shared" si="289"/>
        <v> kom</v>
      </c>
      <c r="E587" s="22">
        <v>0</v>
      </c>
      <c r="F587" s="22">
        <f aca="true" t="shared" si="290" ref="F587:Q587">E587</f>
        <v>0</v>
      </c>
      <c r="G587" s="22">
        <f t="shared" si="290"/>
        <v>0</v>
      </c>
      <c r="H587" s="22">
        <f t="shared" si="290"/>
        <v>0</v>
      </c>
      <c r="I587" s="22">
        <f t="shared" si="290"/>
        <v>0</v>
      </c>
      <c r="J587" s="22">
        <f t="shared" si="290"/>
        <v>0</v>
      </c>
      <c r="K587" s="22">
        <f t="shared" si="290"/>
        <v>0</v>
      </c>
      <c r="L587" s="22">
        <f t="shared" si="290"/>
        <v>0</v>
      </c>
      <c r="M587" s="22">
        <f t="shared" si="290"/>
        <v>0</v>
      </c>
      <c r="N587" s="22">
        <f t="shared" si="290"/>
        <v>0</v>
      </c>
      <c r="O587" s="22">
        <f t="shared" si="290"/>
        <v>0</v>
      </c>
      <c r="P587" s="22">
        <f t="shared" si="290"/>
        <v>0</v>
      </c>
      <c r="Q587" s="22">
        <f t="shared" si="290"/>
        <v>0</v>
      </c>
      <c r="R587" s="22">
        <f t="shared" si="246"/>
        <v>0</v>
      </c>
      <c r="S587" s="15"/>
      <c r="T587" s="5">
        <f t="shared" si="247"/>
        <v>0</v>
      </c>
      <c r="U587" s="5">
        <f t="shared" si="248"/>
        <v>0</v>
      </c>
      <c r="V587" s="5">
        <f t="shared" si="249"/>
        <v>0</v>
      </c>
      <c r="W587" s="5">
        <f t="shared" si="250"/>
        <v>0</v>
      </c>
      <c r="X587" s="1"/>
      <c r="Y587" s="1"/>
      <c r="Z587" s="1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2.75">
      <c r="A588" s="1"/>
      <c r="B588" s="12">
        <f t="shared" si="289"/>
        <v>40</v>
      </c>
      <c r="C588" s="12" t="str">
        <f t="shared" si="289"/>
        <v>Input 40</v>
      </c>
      <c r="D588" s="12" t="str">
        <f t="shared" si="289"/>
        <v> kom</v>
      </c>
      <c r="E588" s="23">
        <v>0</v>
      </c>
      <c r="F588" s="23">
        <f aca="true" t="shared" si="291" ref="F588:Q588">E588</f>
        <v>0</v>
      </c>
      <c r="G588" s="23">
        <f t="shared" si="291"/>
        <v>0</v>
      </c>
      <c r="H588" s="23">
        <f t="shared" si="291"/>
        <v>0</v>
      </c>
      <c r="I588" s="23">
        <f t="shared" si="291"/>
        <v>0</v>
      </c>
      <c r="J588" s="23">
        <f t="shared" si="291"/>
        <v>0</v>
      </c>
      <c r="K588" s="23">
        <f t="shared" si="291"/>
        <v>0</v>
      </c>
      <c r="L588" s="23">
        <f t="shared" si="291"/>
        <v>0</v>
      </c>
      <c r="M588" s="23">
        <f t="shared" si="291"/>
        <v>0</v>
      </c>
      <c r="N588" s="23">
        <f t="shared" si="291"/>
        <v>0</v>
      </c>
      <c r="O588" s="23">
        <f t="shared" si="291"/>
        <v>0</v>
      </c>
      <c r="P588" s="23">
        <f t="shared" si="291"/>
        <v>0</v>
      </c>
      <c r="Q588" s="23">
        <f t="shared" si="291"/>
        <v>0</v>
      </c>
      <c r="R588" s="23">
        <f t="shared" si="246"/>
        <v>0</v>
      </c>
      <c r="S588" s="15"/>
      <c r="T588" s="5">
        <f t="shared" si="247"/>
        <v>0</v>
      </c>
      <c r="U588" s="5">
        <f t="shared" si="248"/>
        <v>0</v>
      </c>
      <c r="V588" s="5">
        <f t="shared" si="249"/>
        <v>0</v>
      </c>
      <c r="W588" s="5">
        <f t="shared" si="250"/>
        <v>0</v>
      </c>
      <c r="X588" s="1"/>
      <c r="Y588" s="1"/>
      <c r="Z588" s="1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5"/>
      <c r="T589" s="1"/>
      <c r="U589" s="1"/>
      <c r="V589" s="1"/>
      <c r="W589" s="1"/>
      <c r="X589" s="1"/>
      <c r="Y589" s="1"/>
      <c r="Z589" s="1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2.75">
      <c r="A590" s="3">
        <v>8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5"/>
      <c r="T590" s="1"/>
      <c r="U590" s="1"/>
      <c r="V590" s="1"/>
      <c r="W590" s="1"/>
      <c r="X590" s="1"/>
      <c r="Y590" s="1"/>
      <c r="Z590" s="1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2.75">
      <c r="A591" s="1"/>
      <c r="B591" s="3" t="s">
        <v>215</v>
      </c>
      <c r="C591" s="3" t="s">
        <v>405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5"/>
      <c r="T591" s="1"/>
      <c r="U591" s="1"/>
      <c r="V591" s="1"/>
      <c r="W591" s="1"/>
      <c r="X591" s="1"/>
      <c r="Y591" s="1"/>
      <c r="Z591" s="1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2.75">
      <c r="A592" s="1"/>
      <c r="B592" s="1"/>
      <c r="C592" s="1"/>
      <c r="D592" s="1"/>
      <c r="E592" s="1"/>
      <c r="F592" s="1" t="str">
        <f>D8</f>
        <v> - EUR</v>
      </c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5"/>
      <c r="T592" s="1"/>
      <c r="U592" s="1"/>
      <c r="V592" s="1"/>
      <c r="W592" s="1"/>
      <c r="X592" s="1"/>
      <c r="Y592" s="1"/>
      <c r="Z592" s="1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2.75">
      <c r="A593" s="1"/>
      <c r="B593" s="8" t="s">
        <v>255</v>
      </c>
      <c r="C593" s="8" t="s">
        <v>256</v>
      </c>
      <c r="D593" s="8" t="str">
        <f aca="true" t="shared" si="292" ref="B593:D612">D501</f>
        <v>  Units</v>
      </c>
      <c r="E593" s="8" t="s">
        <v>254</v>
      </c>
      <c r="F593" s="14"/>
      <c r="G593" s="14" t="s">
        <v>421</v>
      </c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8"/>
      <c r="T593" s="8"/>
      <c r="U593" s="8"/>
      <c r="V593" s="8"/>
      <c r="W593" s="8"/>
      <c r="X593" s="8"/>
      <c r="Y593" s="8"/>
      <c r="Z593" s="1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2.75">
      <c r="A594" s="1"/>
      <c r="B594" s="12" t="str">
        <f t="shared" si="292"/>
        <v> </v>
      </c>
      <c r="C594" s="12" t="str">
        <f t="shared" si="292"/>
        <v> </v>
      </c>
      <c r="D594" s="12" t="str">
        <f t="shared" si="292"/>
        <v> </v>
      </c>
      <c r="E594" s="12" t="str">
        <f>E235</f>
        <v>    prices</v>
      </c>
      <c r="F594" s="12">
        <f aca="true" t="shared" si="293" ref="F594:Y594">E502</f>
        <v>1</v>
      </c>
      <c r="G594" s="12">
        <f t="shared" si="293"/>
        <v>2</v>
      </c>
      <c r="H594" s="12">
        <f t="shared" si="293"/>
        <v>3</v>
      </c>
      <c r="I594" s="12">
        <f t="shared" si="293"/>
        <v>4</v>
      </c>
      <c r="J594" s="12">
        <f t="shared" si="293"/>
        <v>5</v>
      </c>
      <c r="K594" s="12">
        <f t="shared" si="293"/>
        <v>6</v>
      </c>
      <c r="L594" s="12">
        <f t="shared" si="293"/>
        <v>7</v>
      </c>
      <c r="M594" s="12">
        <f t="shared" si="293"/>
        <v>8</v>
      </c>
      <c r="N594" s="12">
        <f t="shared" si="293"/>
        <v>9</v>
      </c>
      <c r="O594" s="12">
        <f t="shared" si="293"/>
        <v>10</v>
      </c>
      <c r="P594" s="12">
        <f t="shared" si="293"/>
        <v>11</v>
      </c>
      <c r="Q594" s="12">
        <f t="shared" si="293"/>
        <v>12</v>
      </c>
      <c r="R594" s="12">
        <f t="shared" si="293"/>
        <v>13</v>
      </c>
      <c r="S594" s="19">
        <f t="shared" si="293"/>
        <v>14</v>
      </c>
      <c r="T594" s="12">
        <f t="shared" si="293"/>
        <v>15</v>
      </c>
      <c r="U594" s="12">
        <f t="shared" si="293"/>
        <v>16</v>
      </c>
      <c r="V594" s="12">
        <f t="shared" si="293"/>
        <v>17</v>
      </c>
      <c r="W594" s="12">
        <f t="shared" si="293"/>
        <v>18</v>
      </c>
      <c r="X594" s="12">
        <f t="shared" si="293"/>
        <v>19</v>
      </c>
      <c r="Y594" s="12">
        <f t="shared" si="293"/>
        <v>20</v>
      </c>
      <c r="Z594" s="1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2.75">
      <c r="A595" s="1"/>
      <c r="B595" s="5">
        <f t="shared" si="292"/>
        <v>1</v>
      </c>
      <c r="C595" s="5" t="str">
        <f t="shared" si="292"/>
        <v>Input 1</v>
      </c>
      <c r="D595" s="5" t="str">
        <f t="shared" si="292"/>
        <v> kg</v>
      </c>
      <c r="E595" s="22">
        <f aca="true" t="shared" si="294" ref="E595:E634">R549</f>
        <v>1.2450000000000003</v>
      </c>
      <c r="F595" s="22">
        <f aca="true" t="shared" si="295" ref="F595:Y595">E503*$E595</f>
        <v>0.2950650000000001</v>
      </c>
      <c r="G595" s="22">
        <f t="shared" si="295"/>
        <v>0.2465100000000001</v>
      </c>
      <c r="H595" s="22">
        <f t="shared" si="295"/>
        <v>0.26518500000000006</v>
      </c>
      <c r="I595" s="22">
        <f t="shared" si="295"/>
        <v>0.36976500000000007</v>
      </c>
      <c r="J595" s="22">
        <f t="shared" si="295"/>
        <v>0.36976500000000007</v>
      </c>
      <c r="K595" s="22">
        <f t="shared" si="295"/>
        <v>0</v>
      </c>
      <c r="L595" s="22">
        <f t="shared" si="295"/>
        <v>0</v>
      </c>
      <c r="M595" s="22">
        <f t="shared" si="295"/>
        <v>0</v>
      </c>
      <c r="N595" s="22">
        <f t="shared" si="295"/>
        <v>0.24464250000000007</v>
      </c>
      <c r="O595" s="22">
        <f t="shared" si="295"/>
        <v>0</v>
      </c>
      <c r="P595" s="22">
        <f t="shared" si="295"/>
        <v>0</v>
      </c>
      <c r="Q595" s="22">
        <f t="shared" si="295"/>
        <v>0</v>
      </c>
      <c r="R595" s="22">
        <f t="shared" si="295"/>
        <v>0</v>
      </c>
      <c r="S595" s="29">
        <f t="shared" si="295"/>
        <v>0</v>
      </c>
      <c r="T595" s="22">
        <f t="shared" si="295"/>
        <v>0</v>
      </c>
      <c r="U595" s="22">
        <f t="shared" si="295"/>
        <v>0</v>
      </c>
      <c r="V595" s="22">
        <f t="shared" si="295"/>
        <v>0</v>
      </c>
      <c r="W595" s="22">
        <f t="shared" si="295"/>
        <v>0</v>
      </c>
      <c r="X595" s="22">
        <f t="shared" si="295"/>
        <v>0</v>
      </c>
      <c r="Y595" s="22">
        <f t="shared" si="295"/>
        <v>0</v>
      </c>
      <c r="Z595" s="1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2.75">
      <c r="A596" s="1"/>
      <c r="B596" s="5">
        <f t="shared" si="292"/>
        <v>2</v>
      </c>
      <c r="C596" s="5" t="str">
        <f t="shared" si="292"/>
        <v>Input 2</v>
      </c>
      <c r="D596" s="5" t="str">
        <f t="shared" si="292"/>
        <v> kg</v>
      </c>
      <c r="E596" s="22">
        <f t="shared" si="294"/>
        <v>0.6782000000000002</v>
      </c>
      <c r="F596" s="22">
        <f aca="true" t="shared" si="296" ref="F596:Y596">E504*$E596</f>
        <v>0.3938307400000001</v>
      </c>
      <c r="G596" s="22">
        <f t="shared" si="296"/>
        <v>0.3289948200000001</v>
      </c>
      <c r="H596" s="22">
        <f t="shared" si="296"/>
        <v>0.3539525800000001</v>
      </c>
      <c r="I596" s="22">
        <f t="shared" si="296"/>
        <v>0.49352614000000017</v>
      </c>
      <c r="J596" s="22">
        <f t="shared" si="296"/>
        <v>0.49352614000000017</v>
      </c>
      <c r="K596" s="22">
        <f t="shared" si="296"/>
        <v>0</v>
      </c>
      <c r="L596" s="22">
        <f t="shared" si="296"/>
        <v>0</v>
      </c>
      <c r="M596" s="22">
        <f t="shared" si="296"/>
        <v>0</v>
      </c>
      <c r="N596" s="22">
        <f t="shared" si="296"/>
        <v>0.3264854800000001</v>
      </c>
      <c r="O596" s="22">
        <f t="shared" si="296"/>
        <v>0</v>
      </c>
      <c r="P596" s="22">
        <f t="shared" si="296"/>
        <v>0</v>
      </c>
      <c r="Q596" s="22">
        <f t="shared" si="296"/>
        <v>0</v>
      </c>
      <c r="R596" s="22">
        <f t="shared" si="296"/>
        <v>0</v>
      </c>
      <c r="S596" s="29">
        <f t="shared" si="296"/>
        <v>0</v>
      </c>
      <c r="T596" s="22">
        <f t="shared" si="296"/>
        <v>0</v>
      </c>
      <c r="U596" s="22">
        <f t="shared" si="296"/>
        <v>0</v>
      </c>
      <c r="V596" s="22">
        <f t="shared" si="296"/>
        <v>0</v>
      </c>
      <c r="W596" s="22">
        <f t="shared" si="296"/>
        <v>0</v>
      </c>
      <c r="X596" s="22">
        <f t="shared" si="296"/>
        <v>0</v>
      </c>
      <c r="Y596" s="22">
        <f t="shared" si="296"/>
        <v>0</v>
      </c>
      <c r="Z596" s="1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2.75">
      <c r="A597" s="1"/>
      <c r="B597" s="5">
        <f t="shared" si="292"/>
        <v>3</v>
      </c>
      <c r="C597" s="5" t="str">
        <f t="shared" si="292"/>
        <v>Input 3</v>
      </c>
      <c r="D597" s="5" t="str">
        <f t="shared" si="292"/>
        <v> kg</v>
      </c>
      <c r="E597" s="22">
        <f t="shared" si="294"/>
        <v>8.845</v>
      </c>
      <c r="F597" s="22">
        <f aca="true" t="shared" si="297" ref="F597:Y597">E505*$E597</f>
        <v>0.21670250000000002</v>
      </c>
      <c r="G597" s="22">
        <f t="shared" si="297"/>
        <v>0.18132250000000003</v>
      </c>
      <c r="H597" s="22">
        <f t="shared" si="297"/>
        <v>0.19459</v>
      </c>
      <c r="I597" s="22">
        <f t="shared" si="297"/>
        <v>0.27154150000000005</v>
      </c>
      <c r="J597" s="22">
        <f t="shared" si="297"/>
        <v>0.27154150000000005</v>
      </c>
      <c r="K597" s="22">
        <f t="shared" si="297"/>
        <v>0</v>
      </c>
      <c r="L597" s="22">
        <f t="shared" si="297"/>
        <v>0</v>
      </c>
      <c r="M597" s="22">
        <f t="shared" si="297"/>
        <v>0</v>
      </c>
      <c r="N597" s="22">
        <f t="shared" si="297"/>
        <v>0.1795535</v>
      </c>
      <c r="O597" s="22">
        <f t="shared" si="297"/>
        <v>0</v>
      </c>
      <c r="P597" s="22">
        <f t="shared" si="297"/>
        <v>0</v>
      </c>
      <c r="Q597" s="22">
        <f t="shared" si="297"/>
        <v>0</v>
      </c>
      <c r="R597" s="22">
        <f t="shared" si="297"/>
        <v>0</v>
      </c>
      <c r="S597" s="29">
        <f t="shared" si="297"/>
        <v>0</v>
      </c>
      <c r="T597" s="22">
        <f t="shared" si="297"/>
        <v>0</v>
      </c>
      <c r="U597" s="22">
        <f t="shared" si="297"/>
        <v>0</v>
      </c>
      <c r="V597" s="22">
        <f t="shared" si="297"/>
        <v>0</v>
      </c>
      <c r="W597" s="22">
        <f t="shared" si="297"/>
        <v>0</v>
      </c>
      <c r="X597" s="22">
        <f t="shared" si="297"/>
        <v>0</v>
      </c>
      <c r="Y597" s="22">
        <f t="shared" si="297"/>
        <v>0</v>
      </c>
      <c r="Z597" s="1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2.75">
      <c r="A598" s="1"/>
      <c r="B598" s="5">
        <f t="shared" si="292"/>
        <v>4</v>
      </c>
      <c r="C598" s="5" t="str">
        <f t="shared" si="292"/>
        <v>Input 4</v>
      </c>
      <c r="D598" s="5" t="str">
        <f t="shared" si="292"/>
        <v> kg</v>
      </c>
      <c r="E598" s="22">
        <f t="shared" si="294"/>
        <v>0.42940000000000017</v>
      </c>
      <c r="F598" s="22">
        <f aca="true" t="shared" si="298" ref="F598:Y598">E506*$E598</f>
        <v>0.23745820000000012</v>
      </c>
      <c r="G598" s="22">
        <f t="shared" si="298"/>
        <v>0.19838280000000008</v>
      </c>
      <c r="H598" s="22">
        <f t="shared" si="298"/>
        <v>0.2134118000000001</v>
      </c>
      <c r="I598" s="22">
        <f t="shared" si="298"/>
        <v>0.2975742000000001</v>
      </c>
      <c r="J598" s="22">
        <f t="shared" si="298"/>
        <v>0.2975742000000001</v>
      </c>
      <c r="K598" s="22">
        <f t="shared" si="298"/>
        <v>0</v>
      </c>
      <c r="L598" s="22">
        <f t="shared" si="298"/>
        <v>0</v>
      </c>
      <c r="M598" s="22">
        <f t="shared" si="298"/>
        <v>0</v>
      </c>
      <c r="N598" s="22">
        <f t="shared" si="298"/>
        <v>0.19687990000000008</v>
      </c>
      <c r="O598" s="22">
        <f t="shared" si="298"/>
        <v>0</v>
      </c>
      <c r="P598" s="22">
        <f t="shared" si="298"/>
        <v>0</v>
      </c>
      <c r="Q598" s="22">
        <f t="shared" si="298"/>
        <v>0</v>
      </c>
      <c r="R598" s="22">
        <f t="shared" si="298"/>
        <v>0</v>
      </c>
      <c r="S598" s="29">
        <f t="shared" si="298"/>
        <v>0</v>
      </c>
      <c r="T598" s="22">
        <f t="shared" si="298"/>
        <v>0</v>
      </c>
      <c r="U598" s="22">
        <f t="shared" si="298"/>
        <v>0</v>
      </c>
      <c r="V598" s="22">
        <f t="shared" si="298"/>
        <v>0</v>
      </c>
      <c r="W598" s="22">
        <f t="shared" si="298"/>
        <v>0</v>
      </c>
      <c r="X598" s="22">
        <f t="shared" si="298"/>
        <v>0</v>
      </c>
      <c r="Y598" s="22">
        <f t="shared" si="298"/>
        <v>0</v>
      </c>
      <c r="Z598" s="1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2.75">
      <c r="A599" s="1"/>
      <c r="B599" s="5">
        <f t="shared" si="292"/>
        <v>5</v>
      </c>
      <c r="C599" s="5" t="str">
        <f t="shared" si="292"/>
        <v>Input 5</v>
      </c>
      <c r="D599" s="5" t="str">
        <f t="shared" si="292"/>
        <v> kg</v>
      </c>
      <c r="E599" s="22">
        <f t="shared" si="294"/>
        <v>1.4201999999999997</v>
      </c>
      <c r="F599" s="22">
        <f aca="true" t="shared" si="299" ref="F599:Y599">E507*$E599</f>
        <v>0.018462599999999996</v>
      </c>
      <c r="G599" s="22">
        <f t="shared" si="299"/>
        <v>0.018462599999999996</v>
      </c>
      <c r="H599" s="22">
        <f t="shared" si="299"/>
        <v>0.018462599999999996</v>
      </c>
      <c r="I599" s="22">
        <f t="shared" si="299"/>
        <v>0.018462599999999996</v>
      </c>
      <c r="J599" s="22">
        <f t="shared" si="299"/>
        <v>0.018462599999999996</v>
      </c>
      <c r="K599" s="22">
        <f t="shared" si="299"/>
        <v>0.018462599999999996</v>
      </c>
      <c r="L599" s="22">
        <f t="shared" si="299"/>
        <v>0.018462599999999996</v>
      </c>
      <c r="M599" s="22">
        <f t="shared" si="299"/>
        <v>0.018462599999999996</v>
      </c>
      <c r="N599" s="22">
        <f t="shared" si="299"/>
        <v>0</v>
      </c>
      <c r="O599" s="22">
        <f t="shared" si="299"/>
        <v>0.018462599999999996</v>
      </c>
      <c r="P599" s="22">
        <f t="shared" si="299"/>
        <v>0</v>
      </c>
      <c r="Q599" s="22">
        <f t="shared" si="299"/>
        <v>0</v>
      </c>
      <c r="R599" s="22">
        <f t="shared" si="299"/>
        <v>0</v>
      </c>
      <c r="S599" s="29">
        <f t="shared" si="299"/>
        <v>0</v>
      </c>
      <c r="T599" s="22">
        <f t="shared" si="299"/>
        <v>0</v>
      </c>
      <c r="U599" s="22">
        <f t="shared" si="299"/>
        <v>0</v>
      </c>
      <c r="V599" s="22">
        <f t="shared" si="299"/>
        <v>0</v>
      </c>
      <c r="W599" s="22">
        <f t="shared" si="299"/>
        <v>0</v>
      </c>
      <c r="X599" s="22">
        <f t="shared" si="299"/>
        <v>0</v>
      </c>
      <c r="Y599" s="22">
        <f t="shared" si="299"/>
        <v>0</v>
      </c>
      <c r="Z599" s="1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2.75">
      <c r="A600" s="1"/>
      <c r="B600" s="5">
        <f t="shared" si="292"/>
        <v>6</v>
      </c>
      <c r="C600" s="5" t="str">
        <f t="shared" si="292"/>
        <v>Input 6</v>
      </c>
      <c r="D600" s="5" t="str">
        <f t="shared" si="292"/>
        <v> kg</v>
      </c>
      <c r="E600" s="22">
        <f t="shared" si="294"/>
        <v>3.3250000000000006</v>
      </c>
      <c r="F600" s="22">
        <f aca="true" t="shared" si="300" ref="F600:Y600">E508*$E600</f>
        <v>0</v>
      </c>
      <c r="G600" s="22">
        <f t="shared" si="300"/>
        <v>0</v>
      </c>
      <c r="H600" s="22">
        <f t="shared" si="300"/>
        <v>0</v>
      </c>
      <c r="I600" s="22">
        <f t="shared" si="300"/>
        <v>0</v>
      </c>
      <c r="J600" s="22">
        <f t="shared" si="300"/>
        <v>0</v>
      </c>
      <c r="K600" s="22">
        <f t="shared" si="300"/>
        <v>0</v>
      </c>
      <c r="L600" s="22">
        <f t="shared" si="300"/>
        <v>0</v>
      </c>
      <c r="M600" s="22">
        <f t="shared" si="300"/>
        <v>0</v>
      </c>
      <c r="N600" s="22">
        <f t="shared" si="300"/>
        <v>0.26600000000000007</v>
      </c>
      <c r="O600" s="22">
        <f t="shared" si="300"/>
        <v>0</v>
      </c>
      <c r="P600" s="22">
        <f t="shared" si="300"/>
        <v>0</v>
      </c>
      <c r="Q600" s="22">
        <f t="shared" si="300"/>
        <v>0</v>
      </c>
      <c r="R600" s="22">
        <f t="shared" si="300"/>
        <v>0</v>
      </c>
      <c r="S600" s="29">
        <f t="shared" si="300"/>
        <v>0</v>
      </c>
      <c r="T600" s="22">
        <f t="shared" si="300"/>
        <v>0</v>
      </c>
      <c r="U600" s="22">
        <f t="shared" si="300"/>
        <v>0</v>
      </c>
      <c r="V600" s="22">
        <f t="shared" si="300"/>
        <v>0</v>
      </c>
      <c r="W600" s="22">
        <f t="shared" si="300"/>
        <v>0</v>
      </c>
      <c r="X600" s="22">
        <f t="shared" si="300"/>
        <v>0</v>
      </c>
      <c r="Y600" s="22">
        <f t="shared" si="300"/>
        <v>0</v>
      </c>
      <c r="Z600" s="1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2.75">
      <c r="A601" s="1"/>
      <c r="B601" s="5">
        <f t="shared" si="292"/>
        <v>7</v>
      </c>
      <c r="C601" s="5" t="str">
        <f t="shared" si="292"/>
        <v>Input 7</v>
      </c>
      <c r="D601" s="5" t="str">
        <f t="shared" si="292"/>
        <v> kg</v>
      </c>
      <c r="E601" s="22">
        <f t="shared" si="294"/>
        <v>0.5633</v>
      </c>
      <c r="F601" s="22">
        <f aca="true" t="shared" si="301" ref="F601:Y601">E509*$E601</f>
        <v>0</v>
      </c>
      <c r="G601" s="22">
        <f t="shared" si="301"/>
        <v>0</v>
      </c>
      <c r="H601" s="22">
        <f t="shared" si="301"/>
        <v>0</v>
      </c>
      <c r="I601" s="22">
        <f t="shared" si="301"/>
        <v>0</v>
      </c>
      <c r="J601" s="22">
        <f t="shared" si="301"/>
        <v>0</v>
      </c>
      <c r="K601" s="22">
        <f t="shared" si="301"/>
        <v>0</v>
      </c>
      <c r="L601" s="22">
        <f t="shared" si="301"/>
        <v>0</v>
      </c>
      <c r="M601" s="22">
        <f t="shared" si="301"/>
        <v>0</v>
      </c>
      <c r="N601" s="22">
        <f t="shared" si="301"/>
        <v>0.208421</v>
      </c>
      <c r="O601" s="22">
        <f t="shared" si="301"/>
        <v>0</v>
      </c>
      <c r="P601" s="22">
        <f t="shared" si="301"/>
        <v>0</v>
      </c>
      <c r="Q601" s="22">
        <f t="shared" si="301"/>
        <v>0</v>
      </c>
      <c r="R601" s="22">
        <f t="shared" si="301"/>
        <v>0</v>
      </c>
      <c r="S601" s="29">
        <f t="shared" si="301"/>
        <v>0</v>
      </c>
      <c r="T601" s="22">
        <f t="shared" si="301"/>
        <v>0</v>
      </c>
      <c r="U601" s="22">
        <f t="shared" si="301"/>
        <v>0</v>
      </c>
      <c r="V601" s="22">
        <f t="shared" si="301"/>
        <v>0</v>
      </c>
      <c r="W601" s="22">
        <f t="shared" si="301"/>
        <v>0</v>
      </c>
      <c r="X601" s="22">
        <f t="shared" si="301"/>
        <v>0</v>
      </c>
      <c r="Y601" s="22">
        <f t="shared" si="301"/>
        <v>0</v>
      </c>
      <c r="Z601" s="1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2.75">
      <c r="A602" s="1"/>
      <c r="B602" s="5">
        <f t="shared" si="292"/>
        <v>8</v>
      </c>
      <c r="C602" s="5" t="str">
        <f t="shared" si="292"/>
        <v>Input 8</v>
      </c>
      <c r="D602" s="5" t="str">
        <f t="shared" si="292"/>
        <v> kg</v>
      </c>
      <c r="E602" s="22">
        <f t="shared" si="294"/>
        <v>0.03300000000000001</v>
      </c>
      <c r="F602" s="22">
        <f aca="true" t="shared" si="302" ref="F602:Y602">E510*$E602</f>
        <v>0</v>
      </c>
      <c r="G602" s="22">
        <f t="shared" si="302"/>
        <v>0</v>
      </c>
      <c r="H602" s="22">
        <f t="shared" si="302"/>
        <v>0</v>
      </c>
      <c r="I602" s="22">
        <f t="shared" si="302"/>
        <v>0</v>
      </c>
      <c r="J602" s="22">
        <f t="shared" si="302"/>
        <v>0</v>
      </c>
      <c r="K602" s="22">
        <f t="shared" si="302"/>
        <v>0</v>
      </c>
      <c r="L602" s="22">
        <f t="shared" si="302"/>
        <v>0</v>
      </c>
      <c r="M602" s="22">
        <f t="shared" si="302"/>
        <v>0</v>
      </c>
      <c r="N602" s="22">
        <f t="shared" si="302"/>
        <v>0.023265000000000004</v>
      </c>
      <c r="O602" s="22">
        <f t="shared" si="302"/>
        <v>0</v>
      </c>
      <c r="P602" s="22">
        <f t="shared" si="302"/>
        <v>0</v>
      </c>
      <c r="Q602" s="22">
        <f t="shared" si="302"/>
        <v>0</v>
      </c>
      <c r="R602" s="22">
        <f t="shared" si="302"/>
        <v>0</v>
      </c>
      <c r="S602" s="29">
        <f t="shared" si="302"/>
        <v>0</v>
      </c>
      <c r="T602" s="22">
        <f t="shared" si="302"/>
        <v>0</v>
      </c>
      <c r="U602" s="22">
        <f t="shared" si="302"/>
        <v>0</v>
      </c>
      <c r="V602" s="22">
        <f t="shared" si="302"/>
        <v>0</v>
      </c>
      <c r="W602" s="22">
        <f t="shared" si="302"/>
        <v>0</v>
      </c>
      <c r="X602" s="22">
        <f t="shared" si="302"/>
        <v>0</v>
      </c>
      <c r="Y602" s="22">
        <f t="shared" si="302"/>
        <v>0</v>
      </c>
      <c r="Z602" s="1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2.75">
      <c r="A603" s="1"/>
      <c r="B603" s="5">
        <f t="shared" si="292"/>
        <v>9</v>
      </c>
      <c r="C603" s="5" t="str">
        <f t="shared" si="292"/>
        <v>Input 9</v>
      </c>
      <c r="D603" s="5" t="str">
        <f t="shared" si="292"/>
        <v> kg</v>
      </c>
      <c r="E603" s="22">
        <f t="shared" si="294"/>
        <v>0.5330000000000001</v>
      </c>
      <c r="F603" s="22">
        <f aca="true" t="shared" si="303" ref="F603:Y603">E511*$E603</f>
        <v>0</v>
      </c>
      <c r="G603" s="22">
        <f t="shared" si="303"/>
        <v>0</v>
      </c>
      <c r="H603" s="22">
        <f t="shared" si="303"/>
        <v>0</v>
      </c>
      <c r="I603" s="22">
        <f t="shared" si="303"/>
        <v>0</v>
      </c>
      <c r="J603" s="22">
        <f t="shared" si="303"/>
        <v>0</v>
      </c>
      <c r="K603" s="22">
        <f t="shared" si="303"/>
        <v>0</v>
      </c>
      <c r="L603" s="22">
        <f t="shared" si="303"/>
        <v>0</v>
      </c>
      <c r="M603" s="22">
        <f t="shared" si="303"/>
        <v>0</v>
      </c>
      <c r="N603" s="22">
        <f t="shared" si="303"/>
        <v>0.0015990000000000004</v>
      </c>
      <c r="O603" s="22">
        <f t="shared" si="303"/>
        <v>0</v>
      </c>
      <c r="P603" s="22">
        <f t="shared" si="303"/>
        <v>0</v>
      </c>
      <c r="Q603" s="22">
        <f t="shared" si="303"/>
        <v>0</v>
      </c>
      <c r="R603" s="22">
        <f t="shared" si="303"/>
        <v>0</v>
      </c>
      <c r="S603" s="29">
        <f t="shared" si="303"/>
        <v>0</v>
      </c>
      <c r="T603" s="22">
        <f t="shared" si="303"/>
        <v>0</v>
      </c>
      <c r="U603" s="22">
        <f t="shared" si="303"/>
        <v>0</v>
      </c>
      <c r="V603" s="22">
        <f t="shared" si="303"/>
        <v>0</v>
      </c>
      <c r="W603" s="22">
        <f t="shared" si="303"/>
        <v>0</v>
      </c>
      <c r="X603" s="22">
        <f t="shared" si="303"/>
        <v>0</v>
      </c>
      <c r="Y603" s="22">
        <f t="shared" si="303"/>
        <v>0</v>
      </c>
      <c r="Z603" s="1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2.75">
      <c r="A604" s="1"/>
      <c r="B604" s="5">
        <f t="shared" si="292"/>
        <v>10</v>
      </c>
      <c r="C604" s="5" t="str">
        <f t="shared" si="292"/>
        <v>Input 10</v>
      </c>
      <c r="D604" s="5" t="str">
        <f t="shared" si="292"/>
        <v> kg</v>
      </c>
      <c r="E604" s="22">
        <f t="shared" si="294"/>
        <v>3.7580000000000005</v>
      </c>
      <c r="F604" s="22">
        <f aca="true" t="shared" si="304" ref="F604:Y604">E512*$E604</f>
        <v>0</v>
      </c>
      <c r="G604" s="22">
        <f t="shared" si="304"/>
        <v>0</v>
      </c>
      <c r="H604" s="22">
        <f t="shared" si="304"/>
        <v>0</v>
      </c>
      <c r="I604" s="22">
        <f t="shared" si="304"/>
        <v>0</v>
      </c>
      <c r="J604" s="22">
        <f t="shared" si="304"/>
        <v>0</v>
      </c>
      <c r="K604" s="22">
        <f t="shared" si="304"/>
        <v>0</v>
      </c>
      <c r="L604" s="22">
        <f t="shared" si="304"/>
        <v>0</v>
      </c>
      <c r="M604" s="22">
        <f t="shared" si="304"/>
        <v>0</v>
      </c>
      <c r="N604" s="22">
        <f t="shared" si="304"/>
        <v>0.0037580000000000005</v>
      </c>
      <c r="O604" s="22">
        <f t="shared" si="304"/>
        <v>0</v>
      </c>
      <c r="P604" s="22">
        <f t="shared" si="304"/>
        <v>0</v>
      </c>
      <c r="Q604" s="22">
        <f t="shared" si="304"/>
        <v>0</v>
      </c>
      <c r="R604" s="22">
        <f t="shared" si="304"/>
        <v>0</v>
      </c>
      <c r="S604" s="29">
        <f t="shared" si="304"/>
        <v>0</v>
      </c>
      <c r="T604" s="22">
        <f t="shared" si="304"/>
        <v>0</v>
      </c>
      <c r="U604" s="22">
        <f t="shared" si="304"/>
        <v>0</v>
      </c>
      <c r="V604" s="22">
        <f t="shared" si="304"/>
        <v>0</v>
      </c>
      <c r="W604" s="22">
        <f t="shared" si="304"/>
        <v>0</v>
      </c>
      <c r="X604" s="22">
        <f t="shared" si="304"/>
        <v>0</v>
      </c>
      <c r="Y604" s="22">
        <f t="shared" si="304"/>
        <v>0</v>
      </c>
      <c r="Z604" s="1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2.75">
      <c r="A605" s="1"/>
      <c r="B605" s="5">
        <f t="shared" si="292"/>
        <v>11</v>
      </c>
      <c r="C605" s="5" t="str">
        <f t="shared" si="292"/>
        <v>Input 11</v>
      </c>
      <c r="D605" s="5" t="str">
        <f t="shared" si="292"/>
        <v> kg</v>
      </c>
      <c r="E605" s="22">
        <f t="shared" si="294"/>
        <v>1.2159999999999997</v>
      </c>
      <c r="F605" s="22">
        <f aca="true" t="shared" si="305" ref="F605:Y605">E513*$E605</f>
        <v>0</v>
      </c>
      <c r="G605" s="22">
        <f t="shared" si="305"/>
        <v>0</v>
      </c>
      <c r="H605" s="22">
        <f t="shared" si="305"/>
        <v>0</v>
      </c>
      <c r="I605" s="22">
        <f t="shared" si="305"/>
        <v>0</v>
      </c>
      <c r="J605" s="22">
        <f t="shared" si="305"/>
        <v>0</v>
      </c>
      <c r="K605" s="22">
        <f t="shared" si="305"/>
        <v>0</v>
      </c>
      <c r="L605" s="22">
        <f t="shared" si="305"/>
        <v>0</v>
      </c>
      <c r="M605" s="22">
        <f t="shared" si="305"/>
        <v>0</v>
      </c>
      <c r="N605" s="22">
        <f t="shared" si="305"/>
        <v>0.0024319999999999997</v>
      </c>
      <c r="O605" s="22">
        <f t="shared" si="305"/>
        <v>0</v>
      </c>
      <c r="P605" s="22">
        <f t="shared" si="305"/>
        <v>0</v>
      </c>
      <c r="Q605" s="22">
        <f t="shared" si="305"/>
        <v>0</v>
      </c>
      <c r="R605" s="22">
        <f t="shared" si="305"/>
        <v>0</v>
      </c>
      <c r="S605" s="29">
        <f t="shared" si="305"/>
        <v>0</v>
      </c>
      <c r="T605" s="22">
        <f t="shared" si="305"/>
        <v>0</v>
      </c>
      <c r="U605" s="22">
        <f t="shared" si="305"/>
        <v>0</v>
      </c>
      <c r="V605" s="22">
        <f t="shared" si="305"/>
        <v>0</v>
      </c>
      <c r="W605" s="22">
        <f t="shared" si="305"/>
        <v>0</v>
      </c>
      <c r="X605" s="22">
        <f t="shared" si="305"/>
        <v>0</v>
      </c>
      <c r="Y605" s="22">
        <f t="shared" si="305"/>
        <v>0</v>
      </c>
      <c r="Z605" s="1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2.75">
      <c r="A606" s="1"/>
      <c r="B606" s="5">
        <f t="shared" si="292"/>
        <v>12</v>
      </c>
      <c r="C606" s="5" t="str">
        <f t="shared" si="292"/>
        <v>Input 12</v>
      </c>
      <c r="D606" s="5" t="str">
        <f t="shared" si="292"/>
        <v> kg</v>
      </c>
      <c r="E606" s="22">
        <f t="shared" si="294"/>
        <v>0.6772999999999999</v>
      </c>
      <c r="F606" s="22">
        <f aca="true" t="shared" si="306" ref="F606:Y606">E514*$E606</f>
        <v>0.128687</v>
      </c>
      <c r="G606" s="22">
        <f t="shared" si="306"/>
        <v>0.22350899999999999</v>
      </c>
      <c r="H606" s="22">
        <f t="shared" si="306"/>
        <v>0.22350899999999999</v>
      </c>
      <c r="I606" s="22">
        <f t="shared" si="306"/>
        <v>0.128687</v>
      </c>
      <c r="J606" s="22">
        <f t="shared" si="306"/>
        <v>0.128687</v>
      </c>
      <c r="K606" s="22">
        <f t="shared" si="306"/>
        <v>0.128687</v>
      </c>
      <c r="L606" s="22">
        <f t="shared" si="306"/>
        <v>0.128687</v>
      </c>
      <c r="M606" s="22">
        <f t="shared" si="306"/>
        <v>0.128687</v>
      </c>
      <c r="N606" s="22">
        <f t="shared" si="306"/>
        <v>0</v>
      </c>
      <c r="O606" s="22">
        <f t="shared" si="306"/>
        <v>0.128687</v>
      </c>
      <c r="P606" s="22">
        <f t="shared" si="306"/>
        <v>0</v>
      </c>
      <c r="Q606" s="22">
        <f t="shared" si="306"/>
        <v>0</v>
      </c>
      <c r="R606" s="22">
        <f t="shared" si="306"/>
        <v>0</v>
      </c>
      <c r="S606" s="29">
        <f t="shared" si="306"/>
        <v>0</v>
      </c>
      <c r="T606" s="22">
        <f t="shared" si="306"/>
        <v>0</v>
      </c>
      <c r="U606" s="22">
        <f t="shared" si="306"/>
        <v>0</v>
      </c>
      <c r="V606" s="22">
        <f t="shared" si="306"/>
        <v>0</v>
      </c>
      <c r="W606" s="22">
        <f t="shared" si="306"/>
        <v>0</v>
      </c>
      <c r="X606" s="22">
        <f t="shared" si="306"/>
        <v>0</v>
      </c>
      <c r="Y606" s="22">
        <f t="shared" si="306"/>
        <v>0</v>
      </c>
      <c r="Z606" s="1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2.75">
      <c r="A607" s="1"/>
      <c r="B607" s="5">
        <f t="shared" si="292"/>
        <v>13</v>
      </c>
      <c r="C607" s="5" t="str">
        <f t="shared" si="292"/>
        <v>Input 13</v>
      </c>
      <c r="D607" s="5" t="str">
        <f t="shared" si="292"/>
        <v> kg</v>
      </c>
      <c r="E607" s="22">
        <f t="shared" si="294"/>
        <v>2.3509999999999995</v>
      </c>
      <c r="F607" s="22">
        <f aca="true" t="shared" si="307" ref="F607:Y607">E515*$E607</f>
        <v>0.4866569999999999</v>
      </c>
      <c r="G607" s="22">
        <f t="shared" si="307"/>
        <v>0.4466899999999999</v>
      </c>
      <c r="H607" s="22">
        <f t="shared" si="307"/>
        <v>0.4466899999999999</v>
      </c>
      <c r="I607" s="22">
        <f t="shared" si="307"/>
        <v>0.4866569999999999</v>
      </c>
      <c r="J607" s="22">
        <f t="shared" si="307"/>
        <v>0.4866569999999999</v>
      </c>
      <c r="K607" s="22">
        <f t="shared" si="307"/>
        <v>0.44198799999999994</v>
      </c>
      <c r="L607" s="22">
        <f t="shared" si="307"/>
        <v>0.5665909999999998</v>
      </c>
      <c r="M607" s="22">
        <f t="shared" si="307"/>
        <v>0.5759949999999999</v>
      </c>
      <c r="N607" s="22">
        <f t="shared" si="307"/>
        <v>0</v>
      </c>
      <c r="O607" s="22">
        <f t="shared" si="307"/>
        <v>0.5759949999999999</v>
      </c>
      <c r="P607" s="22">
        <f t="shared" si="307"/>
        <v>0</v>
      </c>
      <c r="Q607" s="22">
        <f t="shared" si="307"/>
        <v>0</v>
      </c>
      <c r="R607" s="22">
        <f t="shared" si="307"/>
        <v>0</v>
      </c>
      <c r="S607" s="29">
        <f t="shared" si="307"/>
        <v>0</v>
      </c>
      <c r="T607" s="22">
        <f t="shared" si="307"/>
        <v>0</v>
      </c>
      <c r="U607" s="22">
        <f t="shared" si="307"/>
        <v>0</v>
      </c>
      <c r="V607" s="22">
        <f t="shared" si="307"/>
        <v>0</v>
      </c>
      <c r="W607" s="22">
        <f t="shared" si="307"/>
        <v>0</v>
      </c>
      <c r="X607" s="22">
        <f t="shared" si="307"/>
        <v>0</v>
      </c>
      <c r="Y607" s="22">
        <f t="shared" si="307"/>
        <v>0</v>
      </c>
      <c r="Z607" s="1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2.75">
      <c r="A608" s="1"/>
      <c r="B608" s="5">
        <f t="shared" si="292"/>
        <v>14</v>
      </c>
      <c r="C608" s="5" t="str">
        <f t="shared" si="292"/>
        <v>Input 14</v>
      </c>
      <c r="D608" s="5" t="str">
        <f t="shared" si="292"/>
        <v> kg</v>
      </c>
      <c r="E608" s="22">
        <f t="shared" si="294"/>
        <v>2.6587</v>
      </c>
      <c r="F608" s="22">
        <f aca="true" t="shared" si="308" ref="F608:Y608">E516*$E608</f>
        <v>0</v>
      </c>
      <c r="G608" s="22">
        <f t="shared" si="308"/>
        <v>0</v>
      </c>
      <c r="H608" s="22">
        <f t="shared" si="308"/>
        <v>0</v>
      </c>
      <c r="I608" s="22">
        <f t="shared" si="308"/>
        <v>0</v>
      </c>
      <c r="J608" s="22">
        <f t="shared" si="308"/>
        <v>0</v>
      </c>
      <c r="K608" s="22">
        <f t="shared" si="308"/>
        <v>5.0249429999999995</v>
      </c>
      <c r="L608" s="22">
        <f t="shared" si="308"/>
        <v>0</v>
      </c>
      <c r="M608" s="22">
        <f t="shared" si="308"/>
        <v>0</v>
      </c>
      <c r="N608" s="22">
        <f t="shared" si="308"/>
        <v>0</v>
      </c>
      <c r="O608" s="22">
        <f t="shared" si="308"/>
        <v>0</v>
      </c>
      <c r="P608" s="22">
        <f t="shared" si="308"/>
        <v>0</v>
      </c>
      <c r="Q608" s="22">
        <f t="shared" si="308"/>
        <v>0</v>
      </c>
      <c r="R608" s="22">
        <f t="shared" si="308"/>
        <v>0</v>
      </c>
      <c r="S608" s="29">
        <f t="shared" si="308"/>
        <v>0</v>
      </c>
      <c r="T608" s="22">
        <f t="shared" si="308"/>
        <v>0</v>
      </c>
      <c r="U608" s="22">
        <f t="shared" si="308"/>
        <v>0</v>
      </c>
      <c r="V608" s="22">
        <f t="shared" si="308"/>
        <v>0</v>
      </c>
      <c r="W608" s="22">
        <f t="shared" si="308"/>
        <v>0</v>
      </c>
      <c r="X608" s="22">
        <f t="shared" si="308"/>
        <v>0</v>
      </c>
      <c r="Y608" s="22">
        <f t="shared" si="308"/>
        <v>0</v>
      </c>
      <c r="Z608" s="1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ht="12.75">
      <c r="A609" s="1"/>
      <c r="B609" s="5">
        <f t="shared" si="292"/>
        <v>15</v>
      </c>
      <c r="C609" s="5" t="str">
        <f t="shared" si="292"/>
        <v>Input 15</v>
      </c>
      <c r="D609" s="5" t="str">
        <f t="shared" si="292"/>
        <v> kg</v>
      </c>
      <c r="E609" s="22">
        <f t="shared" si="294"/>
        <v>0.9459999999999998</v>
      </c>
      <c r="F609" s="22">
        <f aca="true" t="shared" si="309" ref="F609:Y609">E517*$E609</f>
        <v>0</v>
      </c>
      <c r="G609" s="22">
        <f t="shared" si="309"/>
        <v>0</v>
      </c>
      <c r="H609" s="22">
        <f t="shared" si="309"/>
        <v>0</v>
      </c>
      <c r="I609" s="22">
        <f t="shared" si="309"/>
        <v>0</v>
      </c>
      <c r="J609" s="22">
        <f t="shared" si="309"/>
        <v>0</v>
      </c>
      <c r="K609" s="22">
        <f t="shared" si="309"/>
        <v>0</v>
      </c>
      <c r="L609" s="22">
        <f t="shared" si="309"/>
        <v>0</v>
      </c>
      <c r="M609" s="22">
        <f t="shared" si="309"/>
        <v>0</v>
      </c>
      <c r="N609" s="22">
        <f t="shared" si="309"/>
        <v>0</v>
      </c>
      <c r="O609" s="22">
        <f t="shared" si="309"/>
        <v>0</v>
      </c>
      <c r="P609" s="22">
        <f t="shared" si="309"/>
        <v>0</v>
      </c>
      <c r="Q609" s="22">
        <f t="shared" si="309"/>
        <v>0</v>
      </c>
      <c r="R609" s="22">
        <f t="shared" si="309"/>
        <v>0</v>
      </c>
      <c r="S609" s="29">
        <f t="shared" si="309"/>
        <v>0</v>
      </c>
      <c r="T609" s="22">
        <f t="shared" si="309"/>
        <v>0</v>
      </c>
      <c r="U609" s="22">
        <f t="shared" si="309"/>
        <v>0</v>
      </c>
      <c r="V609" s="22">
        <f t="shared" si="309"/>
        <v>0</v>
      </c>
      <c r="W609" s="22">
        <f t="shared" si="309"/>
        <v>0</v>
      </c>
      <c r="X609" s="22">
        <f t="shared" si="309"/>
        <v>0</v>
      </c>
      <c r="Y609" s="22">
        <f t="shared" si="309"/>
        <v>0</v>
      </c>
      <c r="Z609" s="1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ht="12.75">
      <c r="A610" s="1"/>
      <c r="B610" s="5">
        <f t="shared" si="292"/>
        <v>16</v>
      </c>
      <c r="C610" s="5" t="str">
        <f t="shared" si="292"/>
        <v>Input 16</v>
      </c>
      <c r="D610" s="5" t="str">
        <f t="shared" si="292"/>
        <v> kg</v>
      </c>
      <c r="E610" s="22">
        <f t="shared" si="294"/>
        <v>1.2300000000000002</v>
      </c>
      <c r="F610" s="22">
        <f aca="true" t="shared" si="310" ref="F610:Y610">E518*$E610</f>
        <v>0</v>
      </c>
      <c r="G610" s="22">
        <f t="shared" si="310"/>
        <v>0</v>
      </c>
      <c r="H610" s="22">
        <f t="shared" si="310"/>
        <v>0</v>
      </c>
      <c r="I610" s="22">
        <f t="shared" si="310"/>
        <v>0</v>
      </c>
      <c r="J610" s="22">
        <f t="shared" si="310"/>
        <v>0</v>
      </c>
      <c r="K610" s="22">
        <f t="shared" si="310"/>
        <v>0</v>
      </c>
      <c r="L610" s="22">
        <f t="shared" si="310"/>
        <v>0</v>
      </c>
      <c r="M610" s="22">
        <f t="shared" si="310"/>
        <v>0</v>
      </c>
      <c r="N610" s="22">
        <f t="shared" si="310"/>
        <v>0</v>
      </c>
      <c r="O610" s="22">
        <f t="shared" si="310"/>
        <v>0</v>
      </c>
      <c r="P610" s="22">
        <f t="shared" si="310"/>
        <v>0</v>
      </c>
      <c r="Q610" s="22">
        <f t="shared" si="310"/>
        <v>0</v>
      </c>
      <c r="R610" s="22">
        <f t="shared" si="310"/>
        <v>0</v>
      </c>
      <c r="S610" s="29">
        <f t="shared" si="310"/>
        <v>0</v>
      </c>
      <c r="T610" s="22">
        <f t="shared" si="310"/>
        <v>0</v>
      </c>
      <c r="U610" s="22">
        <f t="shared" si="310"/>
        <v>0</v>
      </c>
      <c r="V610" s="22">
        <f t="shared" si="310"/>
        <v>0</v>
      </c>
      <c r="W610" s="22">
        <f t="shared" si="310"/>
        <v>0</v>
      </c>
      <c r="X610" s="22">
        <f t="shared" si="310"/>
        <v>0</v>
      </c>
      <c r="Y610" s="22">
        <f t="shared" si="310"/>
        <v>0</v>
      </c>
      <c r="Z610" s="1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ht="12.75">
      <c r="A611" s="1"/>
      <c r="B611" s="5">
        <f t="shared" si="292"/>
        <v>17</v>
      </c>
      <c r="C611" s="5" t="str">
        <f t="shared" si="292"/>
        <v>Input 17</v>
      </c>
      <c r="D611" s="5" t="str">
        <f t="shared" si="292"/>
        <v> kg</v>
      </c>
      <c r="E611" s="22">
        <f t="shared" si="294"/>
        <v>8.0539</v>
      </c>
      <c r="F611" s="22">
        <f aca="true" t="shared" si="311" ref="F611:Y611">E519*$E611</f>
        <v>0.004429645</v>
      </c>
      <c r="G611" s="22">
        <f t="shared" si="311"/>
        <v>0.004429645</v>
      </c>
      <c r="H611" s="22">
        <f t="shared" si="311"/>
        <v>0.004429645</v>
      </c>
      <c r="I611" s="22">
        <f t="shared" si="311"/>
        <v>0.004429645</v>
      </c>
      <c r="J611" s="22">
        <f t="shared" si="311"/>
        <v>0.004429645</v>
      </c>
      <c r="K611" s="22">
        <f t="shared" si="311"/>
        <v>0.004429645</v>
      </c>
      <c r="L611" s="22">
        <f t="shared" si="311"/>
        <v>0.004429645</v>
      </c>
      <c r="M611" s="22">
        <f t="shared" si="311"/>
        <v>0.004429645</v>
      </c>
      <c r="N611" s="22">
        <f t="shared" si="311"/>
        <v>0</v>
      </c>
      <c r="O611" s="22">
        <f t="shared" si="311"/>
        <v>0.004429645</v>
      </c>
      <c r="P611" s="22">
        <f t="shared" si="311"/>
        <v>0</v>
      </c>
      <c r="Q611" s="22">
        <f t="shared" si="311"/>
        <v>0</v>
      </c>
      <c r="R611" s="22">
        <f t="shared" si="311"/>
        <v>0</v>
      </c>
      <c r="S611" s="29">
        <f t="shared" si="311"/>
        <v>0</v>
      </c>
      <c r="T611" s="22">
        <f t="shared" si="311"/>
        <v>0</v>
      </c>
      <c r="U611" s="22">
        <f t="shared" si="311"/>
        <v>0</v>
      </c>
      <c r="V611" s="22">
        <f t="shared" si="311"/>
        <v>0</v>
      </c>
      <c r="W611" s="22">
        <f t="shared" si="311"/>
        <v>0</v>
      </c>
      <c r="X611" s="22">
        <f t="shared" si="311"/>
        <v>0</v>
      </c>
      <c r="Y611" s="22">
        <f t="shared" si="311"/>
        <v>0</v>
      </c>
      <c r="Z611" s="1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ht="12.75">
      <c r="A612" s="1"/>
      <c r="B612" s="5">
        <f t="shared" si="292"/>
        <v>18</v>
      </c>
      <c r="C612" s="5" t="str">
        <f t="shared" si="292"/>
        <v>Input 18</v>
      </c>
      <c r="D612" s="5" t="str">
        <f t="shared" si="292"/>
        <v> kg</v>
      </c>
      <c r="E612" s="22">
        <f t="shared" si="294"/>
        <v>3.4009</v>
      </c>
      <c r="F612" s="22">
        <f aca="true" t="shared" si="312" ref="F612:Y612">E520*$E612</f>
        <v>0.01530405</v>
      </c>
      <c r="G612" s="22">
        <f t="shared" si="312"/>
        <v>0.01530405</v>
      </c>
      <c r="H612" s="22">
        <f t="shared" si="312"/>
        <v>0.01530405</v>
      </c>
      <c r="I612" s="22">
        <f t="shared" si="312"/>
        <v>0.01530405</v>
      </c>
      <c r="J612" s="22">
        <f t="shared" si="312"/>
        <v>0.01530405</v>
      </c>
      <c r="K612" s="22">
        <f t="shared" si="312"/>
        <v>0.01530405</v>
      </c>
      <c r="L612" s="22">
        <f t="shared" si="312"/>
        <v>0.01530405</v>
      </c>
      <c r="M612" s="22">
        <f t="shared" si="312"/>
        <v>0.01530405</v>
      </c>
      <c r="N612" s="22">
        <f t="shared" si="312"/>
        <v>0</v>
      </c>
      <c r="O612" s="22">
        <f t="shared" si="312"/>
        <v>0.01530405</v>
      </c>
      <c r="P612" s="22">
        <f t="shared" si="312"/>
        <v>0</v>
      </c>
      <c r="Q612" s="22">
        <f t="shared" si="312"/>
        <v>0</v>
      </c>
      <c r="R612" s="22">
        <f t="shared" si="312"/>
        <v>0</v>
      </c>
      <c r="S612" s="29">
        <f t="shared" si="312"/>
        <v>0</v>
      </c>
      <c r="T612" s="22">
        <f t="shared" si="312"/>
        <v>0</v>
      </c>
      <c r="U612" s="22">
        <f t="shared" si="312"/>
        <v>0</v>
      </c>
      <c r="V612" s="22">
        <f t="shared" si="312"/>
        <v>0</v>
      </c>
      <c r="W612" s="22">
        <f t="shared" si="312"/>
        <v>0</v>
      </c>
      <c r="X612" s="22">
        <f t="shared" si="312"/>
        <v>0</v>
      </c>
      <c r="Y612" s="22">
        <f t="shared" si="312"/>
        <v>0</v>
      </c>
      <c r="Z612" s="1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ht="12.75">
      <c r="A613" s="1"/>
      <c r="B613" s="5">
        <f aca="true" t="shared" si="313" ref="B613:D632">B521</f>
        <v>19</v>
      </c>
      <c r="C613" s="5" t="str">
        <f t="shared" si="313"/>
        <v>Input 19</v>
      </c>
      <c r="D613" s="5" t="str">
        <f t="shared" si="313"/>
        <v> kg</v>
      </c>
      <c r="E613" s="22">
        <f t="shared" si="294"/>
        <v>0.8551000000000001</v>
      </c>
      <c r="F613" s="22">
        <f aca="true" t="shared" si="314" ref="F613:Y613">E521*$E613</f>
        <v>0.7225595</v>
      </c>
      <c r="G613" s="22">
        <f t="shared" si="314"/>
        <v>0.590019</v>
      </c>
      <c r="H613" s="22">
        <f t="shared" si="314"/>
        <v>0.590019</v>
      </c>
      <c r="I613" s="22">
        <f t="shared" si="314"/>
        <v>0</v>
      </c>
      <c r="J613" s="22">
        <f t="shared" si="314"/>
        <v>0</v>
      </c>
      <c r="K613" s="22">
        <f t="shared" si="314"/>
        <v>0</v>
      </c>
      <c r="L613" s="22">
        <f t="shared" si="314"/>
        <v>0</v>
      </c>
      <c r="M613" s="22">
        <f t="shared" si="314"/>
        <v>0</v>
      </c>
      <c r="N613" s="22">
        <f t="shared" si="314"/>
        <v>0</v>
      </c>
      <c r="O613" s="22">
        <f t="shared" si="314"/>
        <v>0</v>
      </c>
      <c r="P613" s="22">
        <f t="shared" si="314"/>
        <v>0</v>
      </c>
      <c r="Q613" s="22">
        <f t="shared" si="314"/>
        <v>0</v>
      </c>
      <c r="R613" s="22">
        <f t="shared" si="314"/>
        <v>0</v>
      </c>
      <c r="S613" s="29">
        <f t="shared" si="314"/>
        <v>0</v>
      </c>
      <c r="T613" s="22">
        <f t="shared" si="314"/>
        <v>0</v>
      </c>
      <c r="U613" s="22">
        <f t="shared" si="314"/>
        <v>0</v>
      </c>
      <c r="V613" s="22">
        <f t="shared" si="314"/>
        <v>0</v>
      </c>
      <c r="W613" s="22">
        <f t="shared" si="314"/>
        <v>0</v>
      </c>
      <c r="X613" s="22">
        <f t="shared" si="314"/>
        <v>0</v>
      </c>
      <c r="Y613" s="22">
        <f t="shared" si="314"/>
        <v>0</v>
      </c>
      <c r="Z613" s="1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ht="12.75">
      <c r="A614" s="1"/>
      <c r="B614" s="5">
        <f t="shared" si="313"/>
        <v>20</v>
      </c>
      <c r="C614" s="5" t="str">
        <f t="shared" si="313"/>
        <v>Input 20</v>
      </c>
      <c r="D614" s="5" t="str">
        <f t="shared" si="313"/>
        <v> kg</v>
      </c>
      <c r="E614" s="22">
        <f t="shared" si="294"/>
        <v>1.0055999999999998</v>
      </c>
      <c r="F614" s="22">
        <f aca="true" t="shared" si="315" ref="F614:Y614">E522*$E614</f>
        <v>0</v>
      </c>
      <c r="G614" s="22">
        <f t="shared" si="315"/>
        <v>0</v>
      </c>
      <c r="H614" s="22">
        <f t="shared" si="315"/>
        <v>0</v>
      </c>
      <c r="I614" s="22">
        <f t="shared" si="315"/>
        <v>0.46659839999999997</v>
      </c>
      <c r="J614" s="22">
        <f t="shared" si="315"/>
        <v>0.40223999999999993</v>
      </c>
      <c r="K614" s="22">
        <f t="shared" si="315"/>
        <v>0.27754559999999995</v>
      </c>
      <c r="L614" s="22">
        <f t="shared" si="315"/>
        <v>0</v>
      </c>
      <c r="M614" s="22">
        <f t="shared" si="315"/>
        <v>0.46659839999999997</v>
      </c>
      <c r="N614" s="22">
        <f t="shared" si="315"/>
        <v>0</v>
      </c>
      <c r="O614" s="22">
        <f t="shared" si="315"/>
        <v>0</v>
      </c>
      <c r="P614" s="22">
        <f t="shared" si="315"/>
        <v>0</v>
      </c>
      <c r="Q614" s="22">
        <f t="shared" si="315"/>
        <v>0</v>
      </c>
      <c r="R614" s="22">
        <f t="shared" si="315"/>
        <v>0</v>
      </c>
      <c r="S614" s="29">
        <f t="shared" si="315"/>
        <v>0</v>
      </c>
      <c r="T614" s="22">
        <f t="shared" si="315"/>
        <v>0</v>
      </c>
      <c r="U614" s="22">
        <f t="shared" si="315"/>
        <v>0</v>
      </c>
      <c r="V614" s="22">
        <f t="shared" si="315"/>
        <v>0</v>
      </c>
      <c r="W614" s="22">
        <f t="shared" si="315"/>
        <v>0</v>
      </c>
      <c r="X614" s="22">
        <f t="shared" si="315"/>
        <v>0</v>
      </c>
      <c r="Y614" s="22">
        <f t="shared" si="315"/>
        <v>0</v>
      </c>
      <c r="Z614" s="1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ht="12.75">
      <c r="A615" s="1"/>
      <c r="B615" s="5">
        <f t="shared" si="313"/>
        <v>21</v>
      </c>
      <c r="C615" s="5" t="str">
        <f t="shared" si="313"/>
        <v>Input 21</v>
      </c>
      <c r="D615" s="5" t="str">
        <f t="shared" si="313"/>
        <v> kg</v>
      </c>
      <c r="E615" s="22">
        <f t="shared" si="294"/>
        <v>2.5564</v>
      </c>
      <c r="F615" s="22">
        <f aca="true" t="shared" si="316" ref="F615:Y615">E523*$E615</f>
        <v>0</v>
      </c>
      <c r="G615" s="22">
        <f t="shared" si="316"/>
        <v>0</v>
      </c>
      <c r="H615" s="22">
        <f t="shared" si="316"/>
        <v>0</v>
      </c>
      <c r="I615" s="22">
        <f t="shared" si="316"/>
        <v>0</v>
      </c>
      <c r="J615" s="22">
        <f t="shared" si="316"/>
        <v>0</v>
      </c>
      <c r="K615" s="22">
        <f t="shared" si="316"/>
        <v>0</v>
      </c>
      <c r="L615" s="22">
        <f t="shared" si="316"/>
        <v>3.0088828000000003</v>
      </c>
      <c r="M615" s="22">
        <f t="shared" si="316"/>
        <v>3.9624200000000003</v>
      </c>
      <c r="N615" s="22">
        <f t="shared" si="316"/>
        <v>0</v>
      </c>
      <c r="O615" s="22">
        <f t="shared" si="316"/>
        <v>5.061672</v>
      </c>
      <c r="P615" s="22">
        <f t="shared" si="316"/>
        <v>0</v>
      </c>
      <c r="Q615" s="22">
        <f t="shared" si="316"/>
        <v>0</v>
      </c>
      <c r="R615" s="22">
        <f t="shared" si="316"/>
        <v>0</v>
      </c>
      <c r="S615" s="29">
        <f t="shared" si="316"/>
        <v>0</v>
      </c>
      <c r="T615" s="22">
        <f t="shared" si="316"/>
        <v>0</v>
      </c>
      <c r="U615" s="22">
        <f t="shared" si="316"/>
        <v>0</v>
      </c>
      <c r="V615" s="22">
        <f t="shared" si="316"/>
        <v>0</v>
      </c>
      <c r="W615" s="22">
        <f t="shared" si="316"/>
        <v>0</v>
      </c>
      <c r="X615" s="22">
        <f t="shared" si="316"/>
        <v>0</v>
      </c>
      <c r="Y615" s="22">
        <f t="shared" si="316"/>
        <v>0</v>
      </c>
      <c r="Z615" s="1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ht="12.75">
      <c r="A616" s="1"/>
      <c r="B616" s="5">
        <f t="shared" si="313"/>
        <v>22</v>
      </c>
      <c r="C616" s="5" t="str">
        <f t="shared" si="313"/>
        <v>Input 22</v>
      </c>
      <c r="D616" s="5" t="str">
        <f t="shared" si="313"/>
        <v> kg</v>
      </c>
      <c r="E616" s="22">
        <f t="shared" si="294"/>
        <v>1.0002999999999997</v>
      </c>
      <c r="F616" s="22">
        <f aca="true" t="shared" si="317" ref="F616:Y616">E524*$E616</f>
        <v>0</v>
      </c>
      <c r="G616" s="22">
        <f t="shared" si="317"/>
        <v>0</v>
      </c>
      <c r="H616" s="22">
        <f t="shared" si="317"/>
        <v>0</v>
      </c>
      <c r="I616" s="22">
        <f t="shared" si="317"/>
        <v>0</v>
      </c>
      <c r="J616" s="22">
        <f t="shared" si="317"/>
        <v>0</v>
      </c>
      <c r="K616" s="22">
        <f t="shared" si="317"/>
        <v>0</v>
      </c>
      <c r="L616" s="22">
        <f t="shared" si="317"/>
        <v>0.6441931999999998</v>
      </c>
      <c r="M616" s="22">
        <f t="shared" si="317"/>
        <v>0</v>
      </c>
      <c r="N616" s="22">
        <f t="shared" si="317"/>
        <v>0</v>
      </c>
      <c r="O616" s="22">
        <f t="shared" si="317"/>
        <v>0.6613983599999999</v>
      </c>
      <c r="P616" s="22">
        <f t="shared" si="317"/>
        <v>0</v>
      </c>
      <c r="Q616" s="22">
        <f t="shared" si="317"/>
        <v>0</v>
      </c>
      <c r="R616" s="22">
        <f t="shared" si="317"/>
        <v>0</v>
      </c>
      <c r="S616" s="29">
        <f t="shared" si="317"/>
        <v>0</v>
      </c>
      <c r="T616" s="22">
        <f t="shared" si="317"/>
        <v>0</v>
      </c>
      <c r="U616" s="22">
        <f t="shared" si="317"/>
        <v>0</v>
      </c>
      <c r="V616" s="22">
        <f t="shared" si="317"/>
        <v>0</v>
      </c>
      <c r="W616" s="22">
        <f t="shared" si="317"/>
        <v>0</v>
      </c>
      <c r="X616" s="22">
        <f t="shared" si="317"/>
        <v>0</v>
      </c>
      <c r="Y616" s="22">
        <f t="shared" si="317"/>
        <v>0</v>
      </c>
      <c r="Z616" s="1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ht="12.75">
      <c r="A617" s="1"/>
      <c r="B617" s="5">
        <f t="shared" si="313"/>
        <v>23</v>
      </c>
      <c r="C617" s="5" t="str">
        <f t="shared" si="313"/>
        <v>Input 23</v>
      </c>
      <c r="D617" s="5" t="str">
        <f t="shared" si="313"/>
        <v> kom</v>
      </c>
      <c r="E617" s="22">
        <f t="shared" si="294"/>
        <v>0.0107</v>
      </c>
      <c r="F617" s="22">
        <f aca="true" t="shared" si="318" ref="F617:Y617">E525*$E617</f>
        <v>0.0024182</v>
      </c>
      <c r="G617" s="22">
        <f t="shared" si="318"/>
        <v>0.0024182</v>
      </c>
      <c r="H617" s="22">
        <f t="shared" si="318"/>
        <v>0.0024182</v>
      </c>
      <c r="I617" s="22">
        <f t="shared" si="318"/>
        <v>0.0024182</v>
      </c>
      <c r="J617" s="22">
        <f t="shared" si="318"/>
        <v>0.0024182</v>
      </c>
      <c r="K617" s="22">
        <f t="shared" si="318"/>
        <v>0.0024182</v>
      </c>
      <c r="L617" s="22">
        <f t="shared" si="318"/>
        <v>0.0024182</v>
      </c>
      <c r="M617" s="22">
        <f t="shared" si="318"/>
        <v>0.0024182</v>
      </c>
      <c r="N617" s="22">
        <f t="shared" si="318"/>
        <v>0.0005991999999999999</v>
      </c>
      <c r="O617" s="22">
        <f t="shared" si="318"/>
        <v>0.0024182</v>
      </c>
      <c r="P617" s="22">
        <f t="shared" si="318"/>
        <v>0</v>
      </c>
      <c r="Q617" s="22">
        <f t="shared" si="318"/>
        <v>0</v>
      </c>
      <c r="R617" s="22">
        <f t="shared" si="318"/>
        <v>0</v>
      </c>
      <c r="S617" s="29">
        <f t="shared" si="318"/>
        <v>0</v>
      </c>
      <c r="T617" s="22">
        <f t="shared" si="318"/>
        <v>0</v>
      </c>
      <c r="U617" s="22">
        <f t="shared" si="318"/>
        <v>0</v>
      </c>
      <c r="V617" s="22">
        <f t="shared" si="318"/>
        <v>0</v>
      </c>
      <c r="W617" s="22">
        <f t="shared" si="318"/>
        <v>0</v>
      </c>
      <c r="X617" s="22">
        <f t="shared" si="318"/>
        <v>0</v>
      </c>
      <c r="Y617" s="22">
        <f t="shared" si="318"/>
        <v>0</v>
      </c>
      <c r="Z617" s="1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ht="12.75">
      <c r="A618" s="1"/>
      <c r="B618" s="5">
        <f t="shared" si="313"/>
        <v>24</v>
      </c>
      <c r="C618" s="5" t="str">
        <f t="shared" si="313"/>
        <v>Input 24</v>
      </c>
      <c r="D618" s="5" t="str">
        <f t="shared" si="313"/>
        <v> par</v>
      </c>
      <c r="E618" s="22">
        <f t="shared" si="294"/>
        <v>0.019999999999999997</v>
      </c>
      <c r="F618" s="22">
        <f aca="true" t="shared" si="319" ref="F618:Y618">E526*$E618</f>
        <v>0.00452</v>
      </c>
      <c r="G618" s="22">
        <f t="shared" si="319"/>
        <v>0.00452</v>
      </c>
      <c r="H618" s="22">
        <f t="shared" si="319"/>
        <v>0.00452</v>
      </c>
      <c r="I618" s="22">
        <f t="shared" si="319"/>
        <v>0.00452</v>
      </c>
      <c r="J618" s="22">
        <f t="shared" si="319"/>
        <v>0.00452</v>
      </c>
      <c r="K618" s="22">
        <f t="shared" si="319"/>
        <v>0.00452</v>
      </c>
      <c r="L618" s="22">
        <f t="shared" si="319"/>
        <v>0.00452</v>
      </c>
      <c r="M618" s="22">
        <f t="shared" si="319"/>
        <v>0.00452</v>
      </c>
      <c r="N618" s="22">
        <f t="shared" si="319"/>
        <v>0.00112</v>
      </c>
      <c r="O618" s="22">
        <f t="shared" si="319"/>
        <v>0.00452</v>
      </c>
      <c r="P618" s="22">
        <f t="shared" si="319"/>
        <v>0</v>
      </c>
      <c r="Q618" s="22">
        <f t="shared" si="319"/>
        <v>0</v>
      </c>
      <c r="R618" s="22">
        <f t="shared" si="319"/>
        <v>0</v>
      </c>
      <c r="S618" s="29">
        <f t="shared" si="319"/>
        <v>0</v>
      </c>
      <c r="T618" s="22">
        <f t="shared" si="319"/>
        <v>0</v>
      </c>
      <c r="U618" s="22">
        <f t="shared" si="319"/>
        <v>0</v>
      </c>
      <c r="V618" s="22">
        <f t="shared" si="319"/>
        <v>0</v>
      </c>
      <c r="W618" s="22">
        <f t="shared" si="319"/>
        <v>0</v>
      </c>
      <c r="X618" s="22">
        <f t="shared" si="319"/>
        <v>0</v>
      </c>
      <c r="Y618" s="22">
        <f t="shared" si="319"/>
        <v>0</v>
      </c>
      <c r="Z618" s="1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ht="12.75">
      <c r="A619" s="1"/>
      <c r="B619" s="5">
        <f t="shared" si="313"/>
        <v>25</v>
      </c>
      <c r="C619" s="5" t="str">
        <f t="shared" si="313"/>
        <v>Input 25</v>
      </c>
      <c r="D619" s="5" t="str">
        <f t="shared" si="313"/>
        <v> kg</v>
      </c>
      <c r="E619" s="22">
        <f t="shared" si="294"/>
        <v>1.1750000000000003</v>
      </c>
      <c r="F619" s="22">
        <f aca="true" t="shared" si="320" ref="F619:Y619">E527*$E619</f>
        <v>0.03912750000000001</v>
      </c>
      <c r="G619" s="22">
        <f t="shared" si="320"/>
        <v>0.03912750000000001</v>
      </c>
      <c r="H619" s="22">
        <f t="shared" si="320"/>
        <v>0.03912750000000001</v>
      </c>
      <c r="I619" s="22">
        <f t="shared" si="320"/>
        <v>0.03912750000000001</v>
      </c>
      <c r="J619" s="22">
        <f t="shared" si="320"/>
        <v>0.03912750000000001</v>
      </c>
      <c r="K619" s="22">
        <f t="shared" si="320"/>
        <v>0.03912750000000001</v>
      </c>
      <c r="L619" s="22">
        <f t="shared" si="320"/>
        <v>0.03912750000000001</v>
      </c>
      <c r="M619" s="22">
        <f t="shared" si="320"/>
        <v>0.03912750000000001</v>
      </c>
      <c r="N619" s="22">
        <f t="shared" si="320"/>
        <v>0</v>
      </c>
      <c r="O619" s="22">
        <f t="shared" si="320"/>
        <v>0.03912750000000001</v>
      </c>
      <c r="P619" s="22">
        <f t="shared" si="320"/>
        <v>0</v>
      </c>
      <c r="Q619" s="22">
        <f t="shared" si="320"/>
        <v>0</v>
      </c>
      <c r="R619" s="22">
        <f t="shared" si="320"/>
        <v>0</v>
      </c>
      <c r="S619" s="29">
        <f t="shared" si="320"/>
        <v>0</v>
      </c>
      <c r="T619" s="22">
        <f t="shared" si="320"/>
        <v>0</v>
      </c>
      <c r="U619" s="22">
        <f t="shared" si="320"/>
        <v>0</v>
      </c>
      <c r="V619" s="22">
        <f t="shared" si="320"/>
        <v>0</v>
      </c>
      <c r="W619" s="22">
        <f t="shared" si="320"/>
        <v>0</v>
      </c>
      <c r="X619" s="22">
        <f t="shared" si="320"/>
        <v>0</v>
      </c>
      <c r="Y619" s="22">
        <f t="shared" si="320"/>
        <v>0</v>
      </c>
      <c r="Z619" s="1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ht="12.75">
      <c r="A620" s="1"/>
      <c r="B620" s="5">
        <f t="shared" si="313"/>
        <v>26</v>
      </c>
      <c r="C620" s="5" t="str">
        <f t="shared" si="313"/>
        <v>Input 26</v>
      </c>
      <c r="D620" s="5" t="str">
        <f t="shared" si="313"/>
        <v> kom</v>
      </c>
      <c r="E620" s="22">
        <f t="shared" si="294"/>
        <v>0.5069999999999999</v>
      </c>
      <c r="F620" s="22">
        <f aca="true" t="shared" si="321" ref="F620:Y620">E528*$E620</f>
        <v>0.0045629999999999985</v>
      </c>
      <c r="G620" s="22">
        <f t="shared" si="321"/>
        <v>0.0045629999999999985</v>
      </c>
      <c r="H620" s="22">
        <f t="shared" si="321"/>
        <v>0.0045629999999999985</v>
      </c>
      <c r="I620" s="22">
        <f t="shared" si="321"/>
        <v>0.0045629999999999985</v>
      </c>
      <c r="J620" s="22">
        <f t="shared" si="321"/>
        <v>0.0045629999999999985</v>
      </c>
      <c r="K620" s="22">
        <f t="shared" si="321"/>
        <v>0.0045629999999999985</v>
      </c>
      <c r="L620" s="22">
        <f t="shared" si="321"/>
        <v>0.0045629999999999985</v>
      </c>
      <c r="M620" s="22">
        <f t="shared" si="321"/>
        <v>0.0045629999999999985</v>
      </c>
      <c r="N620" s="22">
        <f t="shared" si="321"/>
        <v>0.0007604999999999999</v>
      </c>
      <c r="O620" s="22">
        <f t="shared" si="321"/>
        <v>0.0045629999999999985</v>
      </c>
      <c r="P620" s="22">
        <f t="shared" si="321"/>
        <v>0</v>
      </c>
      <c r="Q620" s="22">
        <f t="shared" si="321"/>
        <v>0</v>
      </c>
      <c r="R620" s="22">
        <f t="shared" si="321"/>
        <v>0</v>
      </c>
      <c r="S620" s="29">
        <f t="shared" si="321"/>
        <v>0</v>
      </c>
      <c r="T620" s="22">
        <f t="shared" si="321"/>
        <v>0</v>
      </c>
      <c r="U620" s="22">
        <f t="shared" si="321"/>
        <v>0</v>
      </c>
      <c r="V620" s="22">
        <f t="shared" si="321"/>
        <v>0</v>
      </c>
      <c r="W620" s="22">
        <f t="shared" si="321"/>
        <v>0</v>
      </c>
      <c r="X620" s="22">
        <f t="shared" si="321"/>
        <v>0</v>
      </c>
      <c r="Y620" s="22">
        <f t="shared" si="321"/>
        <v>0</v>
      </c>
      <c r="Z620" s="1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ht="12.75">
      <c r="A621" s="1"/>
      <c r="B621" s="5">
        <f t="shared" si="313"/>
        <v>27</v>
      </c>
      <c r="C621" s="5" t="str">
        <f t="shared" si="313"/>
        <v>Input 27</v>
      </c>
      <c r="D621" s="5" t="str">
        <f t="shared" si="313"/>
        <v> kg</v>
      </c>
      <c r="E621" s="22">
        <f t="shared" si="294"/>
        <v>1.359</v>
      </c>
      <c r="F621" s="22">
        <f aca="true" t="shared" si="322" ref="F621:Y621">E529*$E621</f>
        <v>0.001359</v>
      </c>
      <c r="G621" s="22">
        <f t="shared" si="322"/>
        <v>0.001359</v>
      </c>
      <c r="H621" s="22">
        <f t="shared" si="322"/>
        <v>0.001359</v>
      </c>
      <c r="I621" s="22">
        <f t="shared" si="322"/>
        <v>0.001359</v>
      </c>
      <c r="J621" s="22">
        <f t="shared" si="322"/>
        <v>0.001359</v>
      </c>
      <c r="K621" s="22">
        <f t="shared" si="322"/>
        <v>0.001359</v>
      </c>
      <c r="L621" s="22">
        <f t="shared" si="322"/>
        <v>0.001359</v>
      </c>
      <c r="M621" s="22">
        <f t="shared" si="322"/>
        <v>0.001359</v>
      </c>
      <c r="N621" s="22">
        <f t="shared" si="322"/>
        <v>0.001359</v>
      </c>
      <c r="O621" s="22">
        <f t="shared" si="322"/>
        <v>0.001359</v>
      </c>
      <c r="P621" s="22">
        <f t="shared" si="322"/>
        <v>0</v>
      </c>
      <c r="Q621" s="22">
        <f t="shared" si="322"/>
        <v>0</v>
      </c>
      <c r="R621" s="22">
        <f t="shared" si="322"/>
        <v>0</v>
      </c>
      <c r="S621" s="29">
        <f t="shared" si="322"/>
        <v>0</v>
      </c>
      <c r="T621" s="22">
        <f t="shared" si="322"/>
        <v>0</v>
      </c>
      <c r="U621" s="22">
        <f t="shared" si="322"/>
        <v>0</v>
      </c>
      <c r="V621" s="22">
        <f t="shared" si="322"/>
        <v>0</v>
      </c>
      <c r="W621" s="22">
        <f t="shared" si="322"/>
        <v>0</v>
      </c>
      <c r="X621" s="22">
        <f t="shared" si="322"/>
        <v>0</v>
      </c>
      <c r="Y621" s="22">
        <f t="shared" si="322"/>
        <v>0</v>
      </c>
      <c r="Z621" s="1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ht="12.75">
      <c r="A622" s="1"/>
      <c r="B622" s="5">
        <f t="shared" si="313"/>
        <v>28</v>
      </c>
      <c r="C622" s="5" t="str">
        <f t="shared" si="313"/>
        <v>Input 28</v>
      </c>
      <c r="D622" s="5" t="str">
        <f t="shared" si="313"/>
        <v> kom</v>
      </c>
      <c r="E622" s="22">
        <f t="shared" si="294"/>
        <v>9.977999999999998</v>
      </c>
      <c r="F622" s="22">
        <f aca="true" t="shared" si="323" ref="F622:Y622">E530*$E622</f>
        <v>0.0023747639999999997</v>
      </c>
      <c r="G622" s="22">
        <f t="shared" si="323"/>
        <v>0.0023747639999999997</v>
      </c>
      <c r="H622" s="22">
        <f t="shared" si="323"/>
        <v>0.0023747639999999997</v>
      </c>
      <c r="I622" s="22">
        <f t="shared" si="323"/>
        <v>0.0023747639999999997</v>
      </c>
      <c r="J622" s="22">
        <f t="shared" si="323"/>
        <v>0.0023747639999999997</v>
      </c>
      <c r="K622" s="22">
        <f t="shared" si="323"/>
        <v>0.0023747639999999997</v>
      </c>
      <c r="L622" s="22">
        <f t="shared" si="323"/>
        <v>0.0023747639999999997</v>
      </c>
      <c r="M622" s="22">
        <f t="shared" si="323"/>
        <v>0.0023747639999999997</v>
      </c>
      <c r="N622" s="22">
        <f t="shared" si="323"/>
        <v>0.0023747639999999997</v>
      </c>
      <c r="O622" s="22">
        <f t="shared" si="323"/>
        <v>0.0023747639999999997</v>
      </c>
      <c r="P622" s="22">
        <f t="shared" si="323"/>
        <v>0</v>
      </c>
      <c r="Q622" s="22">
        <f t="shared" si="323"/>
        <v>0</v>
      </c>
      <c r="R622" s="22">
        <f t="shared" si="323"/>
        <v>0</v>
      </c>
      <c r="S622" s="29">
        <f t="shared" si="323"/>
        <v>0</v>
      </c>
      <c r="T622" s="22">
        <f t="shared" si="323"/>
        <v>0</v>
      </c>
      <c r="U622" s="22">
        <f t="shared" si="323"/>
        <v>0</v>
      </c>
      <c r="V622" s="22">
        <f t="shared" si="323"/>
        <v>0</v>
      </c>
      <c r="W622" s="22">
        <f t="shared" si="323"/>
        <v>0</v>
      </c>
      <c r="X622" s="22">
        <f t="shared" si="323"/>
        <v>0</v>
      </c>
      <c r="Y622" s="22">
        <f t="shared" si="323"/>
        <v>0</v>
      </c>
      <c r="Z622" s="1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ht="12.75">
      <c r="A623" s="1"/>
      <c r="B623" s="5">
        <f t="shared" si="313"/>
        <v>29</v>
      </c>
      <c r="C623" s="5" t="str">
        <f t="shared" si="313"/>
        <v>Input 29</v>
      </c>
      <c r="D623" s="5" t="str">
        <f t="shared" si="313"/>
        <v> kg</v>
      </c>
      <c r="E623" s="22">
        <f t="shared" si="294"/>
        <v>1.1750000000000003</v>
      </c>
      <c r="F623" s="22">
        <f aca="true" t="shared" si="324" ref="F623:Y623">E531*$E623</f>
        <v>0.0016450000000000004</v>
      </c>
      <c r="G623" s="22">
        <f t="shared" si="324"/>
        <v>0.0016450000000000004</v>
      </c>
      <c r="H623" s="22">
        <f t="shared" si="324"/>
        <v>0.0016450000000000004</v>
      </c>
      <c r="I623" s="22">
        <f t="shared" si="324"/>
        <v>0.0016450000000000004</v>
      </c>
      <c r="J623" s="22">
        <f t="shared" si="324"/>
        <v>0.0016450000000000004</v>
      </c>
      <c r="K623" s="22">
        <f t="shared" si="324"/>
        <v>0.0016450000000000004</v>
      </c>
      <c r="L623" s="22">
        <f t="shared" si="324"/>
        <v>0.0016450000000000004</v>
      </c>
      <c r="M623" s="22">
        <f t="shared" si="324"/>
        <v>0.0016450000000000004</v>
      </c>
      <c r="N623" s="22">
        <f t="shared" si="324"/>
        <v>0.016450000000000003</v>
      </c>
      <c r="O623" s="22">
        <f t="shared" si="324"/>
        <v>0.0016450000000000004</v>
      </c>
      <c r="P623" s="22">
        <f t="shared" si="324"/>
        <v>0</v>
      </c>
      <c r="Q623" s="22">
        <f t="shared" si="324"/>
        <v>0</v>
      </c>
      <c r="R623" s="22">
        <f t="shared" si="324"/>
        <v>0</v>
      </c>
      <c r="S623" s="29">
        <f t="shared" si="324"/>
        <v>0</v>
      </c>
      <c r="T623" s="22">
        <f t="shared" si="324"/>
        <v>0</v>
      </c>
      <c r="U623" s="22">
        <f t="shared" si="324"/>
        <v>0</v>
      </c>
      <c r="V623" s="22">
        <f t="shared" si="324"/>
        <v>0</v>
      </c>
      <c r="W623" s="22">
        <f t="shared" si="324"/>
        <v>0</v>
      </c>
      <c r="X623" s="22">
        <f t="shared" si="324"/>
        <v>0</v>
      </c>
      <c r="Y623" s="22">
        <f t="shared" si="324"/>
        <v>0</v>
      </c>
      <c r="Z623" s="1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ht="12.75">
      <c r="A624" s="1"/>
      <c r="B624" s="5">
        <f t="shared" si="313"/>
        <v>30</v>
      </c>
      <c r="C624" s="5" t="str">
        <f t="shared" si="313"/>
        <v>Input 30</v>
      </c>
      <c r="D624" s="5" t="str">
        <f t="shared" si="313"/>
        <v> kom</v>
      </c>
      <c r="E624" s="22">
        <f t="shared" si="294"/>
        <v>0.0112</v>
      </c>
      <c r="F624" s="22">
        <f aca="true" t="shared" si="325" ref="F624:Y624">E532*$E624</f>
        <v>0.000448</v>
      </c>
      <c r="G624" s="22">
        <f t="shared" si="325"/>
        <v>0.000448</v>
      </c>
      <c r="H624" s="22">
        <f t="shared" si="325"/>
        <v>0.000448</v>
      </c>
      <c r="I624" s="22">
        <f t="shared" si="325"/>
        <v>0.000448</v>
      </c>
      <c r="J624" s="22">
        <f t="shared" si="325"/>
        <v>0.000448</v>
      </c>
      <c r="K624" s="22">
        <f t="shared" si="325"/>
        <v>0.000448</v>
      </c>
      <c r="L624" s="22">
        <f t="shared" si="325"/>
        <v>0.000448</v>
      </c>
      <c r="M624" s="22">
        <f t="shared" si="325"/>
        <v>0.000448</v>
      </c>
      <c r="N624" s="22">
        <f t="shared" si="325"/>
        <v>0.0013664</v>
      </c>
      <c r="O624" s="22">
        <f t="shared" si="325"/>
        <v>0.000448</v>
      </c>
      <c r="P624" s="22">
        <f t="shared" si="325"/>
        <v>0</v>
      </c>
      <c r="Q624" s="22">
        <f t="shared" si="325"/>
        <v>0</v>
      </c>
      <c r="R624" s="22">
        <f t="shared" si="325"/>
        <v>0</v>
      </c>
      <c r="S624" s="29">
        <f t="shared" si="325"/>
        <v>0</v>
      </c>
      <c r="T624" s="22">
        <f t="shared" si="325"/>
        <v>0</v>
      </c>
      <c r="U624" s="22">
        <f t="shared" si="325"/>
        <v>0</v>
      </c>
      <c r="V624" s="22">
        <f t="shared" si="325"/>
        <v>0</v>
      </c>
      <c r="W624" s="22">
        <f t="shared" si="325"/>
        <v>0</v>
      </c>
      <c r="X624" s="22">
        <f t="shared" si="325"/>
        <v>0</v>
      </c>
      <c r="Y624" s="22">
        <f t="shared" si="325"/>
        <v>0</v>
      </c>
      <c r="Z624" s="1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ht="12.75">
      <c r="A625" s="1"/>
      <c r="B625" s="5">
        <f t="shared" si="313"/>
        <v>31</v>
      </c>
      <c r="C625" s="5" t="str">
        <f t="shared" si="313"/>
        <v>Input 31</v>
      </c>
      <c r="D625" s="5" t="str">
        <f t="shared" si="313"/>
        <v> kom</v>
      </c>
      <c r="E625" s="22">
        <f t="shared" si="294"/>
        <v>0.0112</v>
      </c>
      <c r="F625" s="22">
        <f aca="true" t="shared" si="326" ref="F625:Y625">E533*$E625</f>
        <v>0.0033599999999999997</v>
      </c>
      <c r="G625" s="22">
        <f t="shared" si="326"/>
        <v>0.0033599999999999997</v>
      </c>
      <c r="H625" s="22">
        <f t="shared" si="326"/>
        <v>0.0033599999999999997</v>
      </c>
      <c r="I625" s="22">
        <f t="shared" si="326"/>
        <v>0.0033599999999999997</v>
      </c>
      <c r="J625" s="22">
        <f t="shared" si="326"/>
        <v>0.0033599999999999997</v>
      </c>
      <c r="K625" s="22">
        <f t="shared" si="326"/>
        <v>0.0033599999999999997</v>
      </c>
      <c r="L625" s="22">
        <f t="shared" si="326"/>
        <v>0.0033599999999999997</v>
      </c>
      <c r="M625" s="22">
        <f t="shared" si="326"/>
        <v>0.0033599999999999997</v>
      </c>
      <c r="N625" s="22">
        <f t="shared" si="326"/>
        <v>0</v>
      </c>
      <c r="O625" s="22">
        <f t="shared" si="326"/>
        <v>0.0033599999999999997</v>
      </c>
      <c r="P625" s="22">
        <f t="shared" si="326"/>
        <v>0</v>
      </c>
      <c r="Q625" s="22">
        <f t="shared" si="326"/>
        <v>0</v>
      </c>
      <c r="R625" s="22">
        <f t="shared" si="326"/>
        <v>0</v>
      </c>
      <c r="S625" s="29">
        <f t="shared" si="326"/>
        <v>0</v>
      </c>
      <c r="T625" s="22">
        <f t="shared" si="326"/>
        <v>0</v>
      </c>
      <c r="U625" s="22">
        <f t="shared" si="326"/>
        <v>0</v>
      </c>
      <c r="V625" s="22">
        <f t="shared" si="326"/>
        <v>0</v>
      </c>
      <c r="W625" s="22">
        <f t="shared" si="326"/>
        <v>0</v>
      </c>
      <c r="X625" s="22">
        <f t="shared" si="326"/>
        <v>0</v>
      </c>
      <c r="Y625" s="22">
        <f t="shared" si="326"/>
        <v>0</v>
      </c>
      <c r="Z625" s="1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ht="12.75">
      <c r="A626" s="1"/>
      <c r="B626" s="5">
        <f t="shared" si="313"/>
        <v>32</v>
      </c>
      <c r="C626" s="5" t="str">
        <f t="shared" si="313"/>
        <v>Input 32</v>
      </c>
      <c r="D626" s="5" t="str">
        <f t="shared" si="313"/>
        <v> kom</v>
      </c>
      <c r="E626" s="22">
        <f t="shared" si="294"/>
        <v>0.013000000000000003</v>
      </c>
      <c r="F626" s="22">
        <f aca="true" t="shared" si="327" ref="F626:Y626">E534*$E626</f>
        <v>1.6900000000000004E-05</v>
      </c>
      <c r="G626" s="22">
        <f t="shared" si="327"/>
        <v>0</v>
      </c>
      <c r="H626" s="22">
        <f t="shared" si="327"/>
        <v>0</v>
      </c>
      <c r="I626" s="22">
        <f t="shared" si="327"/>
        <v>1.6900000000000004E-05</v>
      </c>
      <c r="J626" s="22">
        <f t="shared" si="327"/>
        <v>1.6900000000000004E-05</v>
      </c>
      <c r="K626" s="22">
        <f t="shared" si="327"/>
        <v>1.6900000000000004E-05</v>
      </c>
      <c r="L626" s="22">
        <f t="shared" si="327"/>
        <v>1.6900000000000004E-05</v>
      </c>
      <c r="M626" s="22">
        <f t="shared" si="327"/>
        <v>1.6900000000000004E-05</v>
      </c>
      <c r="N626" s="22">
        <f t="shared" si="327"/>
        <v>0</v>
      </c>
      <c r="O626" s="22">
        <f t="shared" si="327"/>
        <v>1.6900000000000004E-05</v>
      </c>
      <c r="P626" s="22">
        <f t="shared" si="327"/>
        <v>0</v>
      </c>
      <c r="Q626" s="22">
        <f t="shared" si="327"/>
        <v>0</v>
      </c>
      <c r="R626" s="22">
        <f t="shared" si="327"/>
        <v>0</v>
      </c>
      <c r="S626" s="29">
        <f t="shared" si="327"/>
        <v>0</v>
      </c>
      <c r="T626" s="22">
        <f t="shared" si="327"/>
        <v>0</v>
      </c>
      <c r="U626" s="22">
        <f t="shared" si="327"/>
        <v>0</v>
      </c>
      <c r="V626" s="22">
        <f t="shared" si="327"/>
        <v>0</v>
      </c>
      <c r="W626" s="22">
        <f t="shared" si="327"/>
        <v>0</v>
      </c>
      <c r="X626" s="22">
        <f t="shared" si="327"/>
        <v>0</v>
      </c>
      <c r="Y626" s="22">
        <f t="shared" si="327"/>
        <v>0</v>
      </c>
      <c r="Z626" s="1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ht="12.75">
      <c r="A627" s="1"/>
      <c r="B627" s="5">
        <f t="shared" si="313"/>
        <v>33</v>
      </c>
      <c r="C627" s="5" t="str">
        <f t="shared" si="313"/>
        <v>Input 33</v>
      </c>
      <c r="D627" s="5" t="str">
        <f t="shared" si="313"/>
        <v> kom</v>
      </c>
      <c r="E627" s="22">
        <f t="shared" si="294"/>
        <v>0.013000000000000003</v>
      </c>
      <c r="F627" s="22">
        <f aca="true" t="shared" si="328" ref="F627:Y627">E535*$E627</f>
        <v>7.670000000000002E-05</v>
      </c>
      <c r="G627" s="22">
        <f t="shared" si="328"/>
        <v>0.00022360000000000004</v>
      </c>
      <c r="H627" s="22">
        <f t="shared" si="328"/>
        <v>0.00022360000000000004</v>
      </c>
      <c r="I627" s="22">
        <f t="shared" si="328"/>
        <v>7.670000000000002E-05</v>
      </c>
      <c r="J627" s="22">
        <f t="shared" si="328"/>
        <v>7.670000000000002E-05</v>
      </c>
      <c r="K627" s="22">
        <f t="shared" si="328"/>
        <v>7.670000000000002E-05</v>
      </c>
      <c r="L627" s="22">
        <f t="shared" si="328"/>
        <v>7.670000000000002E-05</v>
      </c>
      <c r="M627" s="22">
        <f t="shared" si="328"/>
        <v>7.670000000000002E-05</v>
      </c>
      <c r="N627" s="22">
        <f t="shared" si="328"/>
        <v>0</v>
      </c>
      <c r="O627" s="22">
        <f t="shared" si="328"/>
        <v>7.670000000000002E-05</v>
      </c>
      <c r="P627" s="22">
        <f t="shared" si="328"/>
        <v>0</v>
      </c>
      <c r="Q627" s="22">
        <f t="shared" si="328"/>
        <v>0</v>
      </c>
      <c r="R627" s="22">
        <f t="shared" si="328"/>
        <v>0</v>
      </c>
      <c r="S627" s="29">
        <f t="shared" si="328"/>
        <v>0</v>
      </c>
      <c r="T627" s="22">
        <f t="shared" si="328"/>
        <v>0</v>
      </c>
      <c r="U627" s="22">
        <f t="shared" si="328"/>
        <v>0</v>
      </c>
      <c r="V627" s="22">
        <f t="shared" si="328"/>
        <v>0</v>
      </c>
      <c r="W627" s="22">
        <f t="shared" si="328"/>
        <v>0</v>
      </c>
      <c r="X627" s="22">
        <f t="shared" si="328"/>
        <v>0</v>
      </c>
      <c r="Y627" s="22">
        <f t="shared" si="328"/>
        <v>0</v>
      </c>
      <c r="Z627" s="1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ht="12.75">
      <c r="A628" s="1"/>
      <c r="B628" s="5">
        <f t="shared" si="313"/>
        <v>34</v>
      </c>
      <c r="C628" s="5" t="str">
        <f t="shared" si="313"/>
        <v>Input 34</v>
      </c>
      <c r="D628" s="5" t="str">
        <f t="shared" si="313"/>
        <v> kom</v>
      </c>
      <c r="E628" s="22">
        <f t="shared" si="294"/>
        <v>0.013000000000000003</v>
      </c>
      <c r="F628" s="22">
        <f aca="true" t="shared" si="329" ref="F628:Y628">E536*$E628</f>
        <v>0</v>
      </c>
      <c r="G628" s="22">
        <f t="shared" si="329"/>
        <v>0</v>
      </c>
      <c r="H628" s="22">
        <f t="shared" si="329"/>
        <v>0</v>
      </c>
      <c r="I628" s="22">
        <f t="shared" si="329"/>
        <v>0</v>
      </c>
      <c r="J628" s="22">
        <f t="shared" si="329"/>
        <v>0</v>
      </c>
      <c r="K628" s="22">
        <f t="shared" si="329"/>
        <v>0</v>
      </c>
      <c r="L628" s="22">
        <f t="shared" si="329"/>
        <v>0</v>
      </c>
      <c r="M628" s="22">
        <f t="shared" si="329"/>
        <v>0</v>
      </c>
      <c r="N628" s="22">
        <f t="shared" si="329"/>
        <v>0.00027430000000000005</v>
      </c>
      <c r="O628" s="22">
        <f t="shared" si="329"/>
        <v>0</v>
      </c>
      <c r="P628" s="22">
        <f t="shared" si="329"/>
        <v>0</v>
      </c>
      <c r="Q628" s="22">
        <f t="shared" si="329"/>
        <v>0</v>
      </c>
      <c r="R628" s="22">
        <f t="shared" si="329"/>
        <v>0</v>
      </c>
      <c r="S628" s="29">
        <f t="shared" si="329"/>
        <v>0</v>
      </c>
      <c r="T628" s="22">
        <f t="shared" si="329"/>
        <v>0</v>
      </c>
      <c r="U628" s="22">
        <f t="shared" si="329"/>
        <v>0</v>
      </c>
      <c r="V628" s="22">
        <f t="shared" si="329"/>
        <v>0</v>
      </c>
      <c r="W628" s="22">
        <f t="shared" si="329"/>
        <v>0</v>
      </c>
      <c r="X628" s="22">
        <f t="shared" si="329"/>
        <v>0</v>
      </c>
      <c r="Y628" s="22">
        <f t="shared" si="329"/>
        <v>0</v>
      </c>
      <c r="Z628" s="1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ht="12.75">
      <c r="A629" s="1"/>
      <c r="B629" s="5">
        <f t="shared" si="313"/>
        <v>35</v>
      </c>
      <c r="C629" s="5" t="str">
        <f t="shared" si="313"/>
        <v>Input 35</v>
      </c>
      <c r="D629" s="5" t="str">
        <f t="shared" si="313"/>
        <v> kom</v>
      </c>
      <c r="E629" s="22">
        <f t="shared" si="294"/>
        <v>0.013000000000000003</v>
      </c>
      <c r="F629" s="22">
        <f aca="true" t="shared" si="330" ref="F629:Y629">E537*$E629</f>
        <v>2.6000000000000005E-05</v>
      </c>
      <c r="G629" s="22">
        <f t="shared" si="330"/>
        <v>0.00022360000000000004</v>
      </c>
      <c r="H629" s="22">
        <f t="shared" si="330"/>
        <v>0.00022360000000000004</v>
      </c>
      <c r="I629" s="22">
        <f t="shared" si="330"/>
        <v>2.6000000000000005E-05</v>
      </c>
      <c r="J629" s="22">
        <f t="shared" si="330"/>
        <v>2.6000000000000005E-05</v>
      </c>
      <c r="K629" s="22">
        <f t="shared" si="330"/>
        <v>2.6000000000000005E-05</v>
      </c>
      <c r="L629" s="22">
        <f t="shared" si="330"/>
        <v>2.6000000000000005E-05</v>
      </c>
      <c r="M629" s="22">
        <f t="shared" si="330"/>
        <v>2.6000000000000005E-05</v>
      </c>
      <c r="N629" s="22">
        <f t="shared" si="330"/>
        <v>0</v>
      </c>
      <c r="O629" s="22">
        <f t="shared" si="330"/>
        <v>2.6000000000000005E-05</v>
      </c>
      <c r="P629" s="22">
        <f t="shared" si="330"/>
        <v>0</v>
      </c>
      <c r="Q629" s="22">
        <f t="shared" si="330"/>
        <v>0</v>
      </c>
      <c r="R629" s="22">
        <f t="shared" si="330"/>
        <v>0</v>
      </c>
      <c r="S629" s="29">
        <f t="shared" si="330"/>
        <v>0</v>
      </c>
      <c r="T629" s="22">
        <f t="shared" si="330"/>
        <v>0</v>
      </c>
      <c r="U629" s="22">
        <f t="shared" si="330"/>
        <v>0</v>
      </c>
      <c r="V629" s="22">
        <f t="shared" si="330"/>
        <v>0</v>
      </c>
      <c r="W629" s="22">
        <f t="shared" si="330"/>
        <v>0</v>
      </c>
      <c r="X629" s="22">
        <f t="shared" si="330"/>
        <v>0</v>
      </c>
      <c r="Y629" s="22">
        <f t="shared" si="330"/>
        <v>0</v>
      </c>
      <c r="Z629" s="1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ht="12.75">
      <c r="A630" s="1"/>
      <c r="B630" s="5">
        <f t="shared" si="313"/>
        <v>36</v>
      </c>
      <c r="C630" s="5" t="str">
        <f t="shared" si="313"/>
        <v>Input 36</v>
      </c>
      <c r="D630" s="5" t="str">
        <f t="shared" si="313"/>
        <v> m</v>
      </c>
      <c r="E630" s="22">
        <f t="shared" si="294"/>
        <v>0.92</v>
      </c>
      <c r="F630" s="22">
        <f aca="true" t="shared" si="331" ref="F630:Y630">E538*$E630</f>
        <v>0.0092</v>
      </c>
      <c r="G630" s="22">
        <f t="shared" si="331"/>
        <v>0</v>
      </c>
      <c r="H630" s="22">
        <f t="shared" si="331"/>
        <v>0.0138</v>
      </c>
      <c r="I630" s="22">
        <f t="shared" si="331"/>
        <v>0.0092</v>
      </c>
      <c r="J630" s="22">
        <f t="shared" si="331"/>
        <v>0.0092</v>
      </c>
      <c r="K630" s="22">
        <f t="shared" si="331"/>
        <v>0.0092</v>
      </c>
      <c r="L630" s="22">
        <f t="shared" si="331"/>
        <v>0.0092</v>
      </c>
      <c r="M630" s="22">
        <f t="shared" si="331"/>
        <v>0.0092</v>
      </c>
      <c r="N630" s="22">
        <f t="shared" si="331"/>
        <v>0.046000000000000006</v>
      </c>
      <c r="O630" s="22">
        <f t="shared" si="331"/>
        <v>0.0092</v>
      </c>
      <c r="P630" s="22">
        <f t="shared" si="331"/>
        <v>0</v>
      </c>
      <c r="Q630" s="22">
        <f t="shared" si="331"/>
        <v>0</v>
      </c>
      <c r="R630" s="22">
        <f t="shared" si="331"/>
        <v>0</v>
      </c>
      <c r="S630" s="29">
        <f t="shared" si="331"/>
        <v>0</v>
      </c>
      <c r="T630" s="22">
        <f t="shared" si="331"/>
        <v>0</v>
      </c>
      <c r="U630" s="22">
        <f t="shared" si="331"/>
        <v>0</v>
      </c>
      <c r="V630" s="22">
        <f t="shared" si="331"/>
        <v>0</v>
      </c>
      <c r="W630" s="22">
        <f t="shared" si="331"/>
        <v>0</v>
      </c>
      <c r="X630" s="22">
        <f t="shared" si="331"/>
        <v>0</v>
      </c>
      <c r="Y630" s="22">
        <f t="shared" si="331"/>
        <v>0</v>
      </c>
      <c r="Z630" s="1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ht="12.75">
      <c r="A631" s="1"/>
      <c r="B631" s="5">
        <f t="shared" si="313"/>
        <v>37</v>
      </c>
      <c r="C631" s="5" t="str">
        <f t="shared" si="313"/>
        <v>Input 37</v>
      </c>
      <c r="D631" s="5" t="str">
        <f t="shared" si="313"/>
        <v> kg</v>
      </c>
      <c r="E631" s="22">
        <f t="shared" si="294"/>
        <v>1.42</v>
      </c>
      <c r="F631" s="22">
        <f aca="true" t="shared" si="332" ref="F631:Y631">E539*$E631</f>
        <v>0</v>
      </c>
      <c r="G631" s="22">
        <f t="shared" si="332"/>
        <v>0</v>
      </c>
      <c r="H631" s="22">
        <f t="shared" si="332"/>
        <v>0</v>
      </c>
      <c r="I631" s="22">
        <f t="shared" si="332"/>
        <v>0</v>
      </c>
      <c r="J631" s="22">
        <f t="shared" si="332"/>
        <v>0</v>
      </c>
      <c r="K631" s="22">
        <f t="shared" si="332"/>
        <v>0</v>
      </c>
      <c r="L631" s="22">
        <f t="shared" si="332"/>
        <v>0</v>
      </c>
      <c r="M631" s="22">
        <f t="shared" si="332"/>
        <v>0</v>
      </c>
      <c r="N631" s="22">
        <f t="shared" si="332"/>
        <v>0</v>
      </c>
      <c r="O631" s="22">
        <f t="shared" si="332"/>
        <v>0</v>
      </c>
      <c r="P631" s="22">
        <f t="shared" si="332"/>
        <v>0</v>
      </c>
      <c r="Q631" s="22">
        <f t="shared" si="332"/>
        <v>0</v>
      </c>
      <c r="R631" s="22">
        <f t="shared" si="332"/>
        <v>0</v>
      </c>
      <c r="S631" s="29">
        <f t="shared" si="332"/>
        <v>0</v>
      </c>
      <c r="T631" s="22">
        <f t="shared" si="332"/>
        <v>0</v>
      </c>
      <c r="U631" s="22">
        <f t="shared" si="332"/>
        <v>0</v>
      </c>
      <c r="V631" s="22">
        <f t="shared" si="332"/>
        <v>0</v>
      </c>
      <c r="W631" s="22">
        <f t="shared" si="332"/>
        <v>0</v>
      </c>
      <c r="X631" s="22">
        <f t="shared" si="332"/>
        <v>0</v>
      </c>
      <c r="Y631" s="22">
        <f t="shared" si="332"/>
        <v>0</v>
      </c>
      <c r="Z631" s="1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ht="12.75">
      <c r="A632" s="1"/>
      <c r="B632" s="5">
        <f t="shared" si="313"/>
        <v>38</v>
      </c>
      <c r="C632" s="5" t="str">
        <f t="shared" si="313"/>
        <v>Input 38</v>
      </c>
      <c r="D632" s="5" t="str">
        <f t="shared" si="313"/>
        <v> m2</v>
      </c>
      <c r="E632" s="22">
        <f t="shared" si="294"/>
        <v>0</v>
      </c>
      <c r="F632" s="22">
        <f aca="true" t="shared" si="333" ref="F632:Y632">E540*$E632</f>
        <v>0</v>
      </c>
      <c r="G632" s="22">
        <f t="shared" si="333"/>
        <v>0</v>
      </c>
      <c r="H632" s="22">
        <f t="shared" si="333"/>
        <v>0</v>
      </c>
      <c r="I632" s="22">
        <f t="shared" si="333"/>
        <v>0</v>
      </c>
      <c r="J632" s="22">
        <f t="shared" si="333"/>
        <v>0</v>
      </c>
      <c r="K632" s="22">
        <f t="shared" si="333"/>
        <v>0</v>
      </c>
      <c r="L632" s="22">
        <f t="shared" si="333"/>
        <v>0</v>
      </c>
      <c r="M632" s="22">
        <f t="shared" si="333"/>
        <v>0</v>
      </c>
      <c r="N632" s="22">
        <f t="shared" si="333"/>
        <v>0</v>
      </c>
      <c r="O632" s="22">
        <f t="shared" si="333"/>
        <v>0</v>
      </c>
      <c r="P632" s="22">
        <f t="shared" si="333"/>
        <v>0</v>
      </c>
      <c r="Q632" s="22">
        <f t="shared" si="333"/>
        <v>0</v>
      </c>
      <c r="R632" s="22">
        <f t="shared" si="333"/>
        <v>0</v>
      </c>
      <c r="S632" s="29">
        <f t="shared" si="333"/>
        <v>0</v>
      </c>
      <c r="T632" s="22">
        <f t="shared" si="333"/>
        <v>0</v>
      </c>
      <c r="U632" s="22">
        <f t="shared" si="333"/>
        <v>0</v>
      </c>
      <c r="V632" s="22">
        <f t="shared" si="333"/>
        <v>0</v>
      </c>
      <c r="W632" s="22">
        <f t="shared" si="333"/>
        <v>0</v>
      </c>
      <c r="X632" s="22">
        <f t="shared" si="333"/>
        <v>0</v>
      </c>
      <c r="Y632" s="22">
        <f t="shared" si="333"/>
        <v>0</v>
      </c>
      <c r="Z632" s="1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ht="12.75">
      <c r="A633" s="1"/>
      <c r="B633" s="5">
        <f aca="true" t="shared" si="334" ref="B633:D634">B541</f>
        <v>39</v>
      </c>
      <c r="C633" s="5" t="str">
        <f t="shared" si="334"/>
        <v>Input 39</v>
      </c>
      <c r="D633" s="5" t="str">
        <f t="shared" si="334"/>
        <v> kom</v>
      </c>
      <c r="E633" s="22">
        <f t="shared" si="294"/>
        <v>0</v>
      </c>
      <c r="F633" s="22">
        <f aca="true" t="shared" si="335" ref="F633:Y633">E541*$E633</f>
        <v>0</v>
      </c>
      <c r="G633" s="22">
        <f t="shared" si="335"/>
        <v>0</v>
      </c>
      <c r="H633" s="22">
        <f t="shared" si="335"/>
        <v>0</v>
      </c>
      <c r="I633" s="22">
        <f t="shared" si="335"/>
        <v>0</v>
      </c>
      <c r="J633" s="22">
        <f t="shared" si="335"/>
        <v>0</v>
      </c>
      <c r="K633" s="22">
        <f t="shared" si="335"/>
        <v>0</v>
      </c>
      <c r="L633" s="22">
        <f t="shared" si="335"/>
        <v>0</v>
      </c>
      <c r="M633" s="22">
        <f t="shared" si="335"/>
        <v>0</v>
      </c>
      <c r="N633" s="22">
        <f t="shared" si="335"/>
        <v>0</v>
      </c>
      <c r="O633" s="22">
        <f t="shared" si="335"/>
        <v>0</v>
      </c>
      <c r="P633" s="22">
        <f t="shared" si="335"/>
        <v>0</v>
      </c>
      <c r="Q633" s="22">
        <f t="shared" si="335"/>
        <v>0</v>
      </c>
      <c r="R633" s="22">
        <f t="shared" si="335"/>
        <v>0</v>
      </c>
      <c r="S633" s="29">
        <f t="shared" si="335"/>
        <v>0</v>
      </c>
      <c r="T633" s="22">
        <f t="shared" si="335"/>
        <v>0</v>
      </c>
      <c r="U633" s="22">
        <f t="shared" si="335"/>
        <v>0</v>
      </c>
      <c r="V633" s="22">
        <f t="shared" si="335"/>
        <v>0</v>
      </c>
      <c r="W633" s="22">
        <f t="shared" si="335"/>
        <v>0</v>
      </c>
      <c r="X633" s="22">
        <f t="shared" si="335"/>
        <v>0</v>
      </c>
      <c r="Y633" s="22">
        <f t="shared" si="335"/>
        <v>0</v>
      </c>
      <c r="Z633" s="1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ht="12.75">
      <c r="A634" s="1"/>
      <c r="B634" s="5">
        <f t="shared" si="334"/>
        <v>40</v>
      </c>
      <c r="C634" s="5" t="str">
        <f t="shared" si="334"/>
        <v>Input 40</v>
      </c>
      <c r="D634" s="5" t="str">
        <f t="shared" si="334"/>
        <v> kom</v>
      </c>
      <c r="E634" s="22">
        <f t="shared" si="294"/>
        <v>0</v>
      </c>
      <c r="F634" s="22">
        <f aca="true" t="shared" si="336" ref="F634:Y634">E542*$E634</f>
        <v>0</v>
      </c>
      <c r="G634" s="22">
        <f t="shared" si="336"/>
        <v>0</v>
      </c>
      <c r="H634" s="22">
        <f t="shared" si="336"/>
        <v>0</v>
      </c>
      <c r="I634" s="22">
        <f t="shared" si="336"/>
        <v>0</v>
      </c>
      <c r="J634" s="22">
        <f t="shared" si="336"/>
        <v>0</v>
      </c>
      <c r="K634" s="22">
        <f t="shared" si="336"/>
        <v>0</v>
      </c>
      <c r="L634" s="22">
        <f t="shared" si="336"/>
        <v>0</v>
      </c>
      <c r="M634" s="22">
        <f t="shared" si="336"/>
        <v>0</v>
      </c>
      <c r="N634" s="22">
        <f t="shared" si="336"/>
        <v>0</v>
      </c>
      <c r="O634" s="22">
        <f t="shared" si="336"/>
        <v>0</v>
      </c>
      <c r="P634" s="22">
        <f t="shared" si="336"/>
        <v>0</v>
      </c>
      <c r="Q634" s="22">
        <f t="shared" si="336"/>
        <v>0</v>
      </c>
      <c r="R634" s="22">
        <f t="shared" si="336"/>
        <v>0</v>
      </c>
      <c r="S634" s="29">
        <f t="shared" si="336"/>
        <v>0</v>
      </c>
      <c r="T634" s="22">
        <f t="shared" si="336"/>
        <v>0</v>
      </c>
      <c r="U634" s="22">
        <f t="shared" si="336"/>
        <v>0</v>
      </c>
      <c r="V634" s="22">
        <f t="shared" si="336"/>
        <v>0</v>
      </c>
      <c r="W634" s="22">
        <f t="shared" si="336"/>
        <v>0</v>
      </c>
      <c r="X634" s="22">
        <f t="shared" si="336"/>
        <v>0</v>
      </c>
      <c r="Y634" s="22">
        <f t="shared" si="336"/>
        <v>0</v>
      </c>
      <c r="Z634" s="1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ht="12.75">
      <c r="A635" s="1"/>
      <c r="B635" s="16"/>
      <c r="C635" s="16" t="s">
        <v>250</v>
      </c>
      <c r="D635" s="16"/>
      <c r="E635" s="30"/>
      <c r="F635" s="30">
        <f aca="true" t="shared" si="337" ref="F635:Y635">SUM(F595:F634)</f>
        <v>2.588291299</v>
      </c>
      <c r="G635" s="30">
        <f t="shared" si="337"/>
        <v>2.313887079</v>
      </c>
      <c r="H635" s="30">
        <f t="shared" si="337"/>
        <v>2.3996163389999996</v>
      </c>
      <c r="I635" s="30">
        <f t="shared" si="337"/>
        <v>2.6216805990000003</v>
      </c>
      <c r="J635" s="30">
        <f t="shared" si="337"/>
        <v>2.557322199</v>
      </c>
      <c r="K635" s="30">
        <f t="shared" si="337"/>
        <v>5.980494959</v>
      </c>
      <c r="L635" s="30">
        <f t="shared" si="337"/>
        <v>4.455685359</v>
      </c>
      <c r="M635" s="30">
        <f t="shared" si="337"/>
        <v>5.241031759</v>
      </c>
      <c r="N635" s="30">
        <f t="shared" si="337"/>
        <v>1.5233405440000005</v>
      </c>
      <c r="O635" s="30">
        <f t="shared" si="337"/>
        <v>6.535083718999999</v>
      </c>
      <c r="P635" s="30">
        <f t="shared" si="337"/>
        <v>0</v>
      </c>
      <c r="Q635" s="30">
        <f t="shared" si="337"/>
        <v>0</v>
      </c>
      <c r="R635" s="30">
        <f t="shared" si="337"/>
        <v>0</v>
      </c>
      <c r="S635" s="31">
        <f t="shared" si="337"/>
        <v>0</v>
      </c>
      <c r="T635" s="30">
        <f t="shared" si="337"/>
        <v>0</v>
      </c>
      <c r="U635" s="30">
        <f t="shared" si="337"/>
        <v>0</v>
      </c>
      <c r="V635" s="30">
        <f t="shared" si="337"/>
        <v>0</v>
      </c>
      <c r="W635" s="30">
        <f t="shared" si="337"/>
        <v>0</v>
      </c>
      <c r="X635" s="30">
        <f t="shared" si="337"/>
        <v>0</v>
      </c>
      <c r="Y635" s="30">
        <f t="shared" si="337"/>
        <v>0</v>
      </c>
      <c r="Z635" s="1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5"/>
      <c r="T636" s="1"/>
      <c r="U636" s="1"/>
      <c r="V636" s="1"/>
      <c r="W636" s="1"/>
      <c r="X636" s="1"/>
      <c r="Y636" s="1"/>
      <c r="Z636" s="1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ht="12.75">
      <c r="A637" s="3">
        <v>9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5"/>
      <c r="T637" s="1"/>
      <c r="U637" s="1"/>
      <c r="V637" s="1"/>
      <c r="W637" s="1"/>
      <c r="X637" s="1"/>
      <c r="Y637" s="1"/>
      <c r="Z637" s="1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ht="12.75">
      <c r="A638" s="1"/>
      <c r="B638" s="3" t="s">
        <v>216</v>
      </c>
      <c r="C638" s="3" t="s">
        <v>406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5"/>
      <c r="T638" s="1"/>
      <c r="U638" s="1"/>
      <c r="V638" s="1"/>
      <c r="W638" s="1"/>
      <c r="X638" s="1"/>
      <c r="Y638" s="1"/>
      <c r="Z638" s="1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ht="12.75">
      <c r="A639" s="1"/>
      <c r="B639" s="1"/>
      <c r="C639" s="1"/>
      <c r="D639" s="1"/>
      <c r="E639" s="1" t="str">
        <f>F161</f>
        <v> - quantity</v>
      </c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5"/>
      <c r="T639" s="1"/>
      <c r="U639" s="1"/>
      <c r="V639" s="1"/>
      <c r="W639" s="1"/>
      <c r="X639" s="1"/>
      <c r="Y639" s="1"/>
      <c r="Z639" s="1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ht="12.75">
      <c r="A640" s="1"/>
      <c r="B640" s="8" t="s">
        <v>255</v>
      </c>
      <c r="C640" s="8" t="s">
        <v>256</v>
      </c>
      <c r="D640" s="8" t="str">
        <f aca="true" t="shared" si="338" ref="D640:D681">D593</f>
        <v>  Units</v>
      </c>
      <c r="E640" s="14"/>
      <c r="F640" s="14" t="s">
        <v>269</v>
      </c>
      <c r="G640" s="14"/>
      <c r="H640" s="1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5"/>
      <c r="T640" s="1"/>
      <c r="U640" s="1"/>
      <c r="V640" s="1"/>
      <c r="W640" s="1"/>
      <c r="X640" s="1"/>
      <c r="Y640" s="1"/>
      <c r="Z640" s="1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ht="12.75">
      <c r="A641" s="1"/>
      <c r="B641" s="12" t="str">
        <f aca="true" t="shared" si="339" ref="B641:C659">B502</f>
        <v> </v>
      </c>
      <c r="C641" s="12" t="str">
        <f t="shared" si="339"/>
        <v> </v>
      </c>
      <c r="D641" s="12" t="str">
        <f t="shared" si="338"/>
        <v> </v>
      </c>
      <c r="E641" s="12" t="s">
        <v>268</v>
      </c>
      <c r="F641" s="12" t="s">
        <v>217</v>
      </c>
      <c r="G641" s="12" t="s">
        <v>218</v>
      </c>
      <c r="H641" s="12" t="s">
        <v>219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5"/>
      <c r="T641" s="1"/>
      <c r="U641" s="1"/>
      <c r="V641" s="1"/>
      <c r="W641" s="1"/>
      <c r="X641" s="1"/>
      <c r="Y641" s="1"/>
      <c r="Z641" s="1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ht="12.75">
      <c r="A642" s="1"/>
      <c r="B642" s="5">
        <f t="shared" si="339"/>
        <v>1</v>
      </c>
      <c r="C642" s="5" t="str">
        <f t="shared" si="339"/>
        <v>Input 1</v>
      </c>
      <c r="D642" s="5" t="str">
        <f t="shared" si="338"/>
        <v> kg</v>
      </c>
      <c r="E642" s="5">
        <v>0</v>
      </c>
      <c r="F642" s="5">
        <v>20000</v>
      </c>
      <c r="G642" s="5">
        <v>30000</v>
      </c>
      <c r="H642" s="5">
        <v>40000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5"/>
      <c r="T642" s="1"/>
      <c r="U642" s="1"/>
      <c r="V642" s="1"/>
      <c r="W642" s="1"/>
      <c r="X642" s="1"/>
      <c r="Y642" s="1"/>
      <c r="Z642" s="1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ht="12.75">
      <c r="A643" s="1"/>
      <c r="B643" s="5">
        <f t="shared" si="339"/>
        <v>2</v>
      </c>
      <c r="C643" s="5" t="str">
        <f t="shared" si="339"/>
        <v>Input 2</v>
      </c>
      <c r="D643" s="5" t="str">
        <f t="shared" si="338"/>
        <v> kg</v>
      </c>
      <c r="E643" s="5">
        <f>87500*0.9</f>
        <v>78750</v>
      </c>
      <c r="F643" s="5">
        <v>45000</v>
      </c>
      <c r="G643" s="5">
        <v>67500</v>
      </c>
      <c r="H643" s="5">
        <v>112500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5"/>
      <c r="T643" s="1"/>
      <c r="U643" s="1"/>
      <c r="V643" s="1"/>
      <c r="W643" s="1"/>
      <c r="X643" s="1"/>
      <c r="Y643" s="1"/>
      <c r="Z643" s="1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spans="1:42" ht="12.75">
      <c r="A644" s="1"/>
      <c r="B644" s="5">
        <f t="shared" si="339"/>
        <v>3</v>
      </c>
      <c r="C644" s="5" t="str">
        <f t="shared" si="339"/>
        <v>Input 3</v>
      </c>
      <c r="D644" s="5" t="str">
        <f t="shared" si="338"/>
        <v> kg</v>
      </c>
      <c r="E644" s="5">
        <v>100</v>
      </c>
      <c r="F644" s="5">
        <v>300</v>
      </c>
      <c r="G644" s="5">
        <v>500</v>
      </c>
      <c r="H644" s="5">
        <v>600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5"/>
      <c r="T644" s="1"/>
      <c r="U644" s="1"/>
      <c r="V644" s="1"/>
      <c r="W644" s="1"/>
      <c r="X644" s="1"/>
      <c r="Y644" s="1"/>
      <c r="Z644" s="1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spans="1:42" ht="12.75">
      <c r="A645" s="1"/>
      <c r="B645" s="5">
        <f t="shared" si="339"/>
        <v>4</v>
      </c>
      <c r="C645" s="5" t="str">
        <f t="shared" si="339"/>
        <v>Input 4</v>
      </c>
      <c r="D645" s="5" t="str">
        <f t="shared" si="338"/>
        <v> kg</v>
      </c>
      <c r="E645" s="5">
        <f>0+1000*0</f>
        <v>0</v>
      </c>
      <c r="F645" s="5">
        <v>0</v>
      </c>
      <c r="G645" s="5">
        <v>0</v>
      </c>
      <c r="H645" s="5">
        <v>0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5"/>
      <c r="T645" s="1"/>
      <c r="U645" s="1"/>
      <c r="V645" s="1"/>
      <c r="W645" s="1"/>
      <c r="X645" s="1"/>
      <c r="Y645" s="1"/>
      <c r="Z645" s="1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spans="1:42" ht="12.75">
      <c r="A646" s="1"/>
      <c r="B646" s="5">
        <f t="shared" si="339"/>
        <v>5</v>
      </c>
      <c r="C646" s="5" t="str">
        <f t="shared" si="339"/>
        <v>Input 5</v>
      </c>
      <c r="D646" s="5" t="str">
        <f t="shared" si="338"/>
        <v> kg</v>
      </c>
      <c r="E646" s="5">
        <v>200</v>
      </c>
      <c r="F646" s="5">
        <v>560</v>
      </c>
      <c r="G646" s="5">
        <v>1120</v>
      </c>
      <c r="H646" s="5">
        <v>1680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5"/>
      <c r="T646" s="1"/>
      <c r="U646" s="1"/>
      <c r="V646" s="1"/>
      <c r="W646" s="1"/>
      <c r="X646" s="1"/>
      <c r="Y646" s="1"/>
      <c r="Z646" s="1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spans="1:42" ht="12.75">
      <c r="A647" s="1"/>
      <c r="B647" s="5">
        <f t="shared" si="339"/>
        <v>6</v>
      </c>
      <c r="C647" s="5" t="str">
        <f t="shared" si="339"/>
        <v>Input 6</v>
      </c>
      <c r="D647" s="5" t="str">
        <f t="shared" si="338"/>
        <v> kg</v>
      </c>
      <c r="E647" s="5">
        <v>250</v>
      </c>
      <c r="F647" s="5">
        <v>300</v>
      </c>
      <c r="G647" s="5">
        <v>600</v>
      </c>
      <c r="H647" s="5">
        <v>1000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5"/>
      <c r="T647" s="1"/>
      <c r="U647" s="1"/>
      <c r="V647" s="1"/>
      <c r="W647" s="1"/>
      <c r="X647" s="1"/>
      <c r="Y647" s="1"/>
      <c r="Z647" s="1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spans="1:42" ht="12.75">
      <c r="A648" s="1"/>
      <c r="B648" s="5">
        <f t="shared" si="339"/>
        <v>7</v>
      </c>
      <c r="C648" s="5" t="str">
        <f t="shared" si="339"/>
        <v>Input 7</v>
      </c>
      <c r="D648" s="5" t="str">
        <f t="shared" si="338"/>
        <v> kg</v>
      </c>
      <c r="E648" s="5">
        <v>500</v>
      </c>
      <c r="F648" s="5">
        <v>1000</v>
      </c>
      <c r="G648" s="5">
        <v>2000</v>
      </c>
      <c r="H648" s="5">
        <v>3000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5"/>
      <c r="T648" s="1"/>
      <c r="U648" s="1"/>
      <c r="V648" s="1"/>
      <c r="W648" s="1"/>
      <c r="X648" s="1"/>
      <c r="Y648" s="1"/>
      <c r="Z648" s="1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spans="1:42" ht="12.75">
      <c r="A649" s="1"/>
      <c r="B649" s="5">
        <f t="shared" si="339"/>
        <v>8</v>
      </c>
      <c r="C649" s="5" t="str">
        <f t="shared" si="339"/>
        <v>Input 8</v>
      </c>
      <c r="D649" s="5" t="str">
        <f t="shared" si="338"/>
        <v> kg</v>
      </c>
      <c r="E649" s="5">
        <v>23000</v>
      </c>
      <c r="F649" s="5">
        <v>5000</v>
      </c>
      <c r="G649" s="5">
        <v>20000</v>
      </c>
      <c r="H649" s="5">
        <v>22000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5"/>
      <c r="T649" s="1"/>
      <c r="U649" s="1"/>
      <c r="V649" s="1"/>
      <c r="W649" s="1"/>
      <c r="X649" s="1"/>
      <c r="Y649" s="1"/>
      <c r="Z649" s="1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spans="1:42" ht="12.75">
      <c r="A650" s="1"/>
      <c r="B650" s="5">
        <f t="shared" si="339"/>
        <v>9</v>
      </c>
      <c r="C650" s="5" t="str">
        <f t="shared" si="339"/>
        <v>Input 9</v>
      </c>
      <c r="D650" s="5" t="str">
        <f t="shared" si="338"/>
        <v> kg</v>
      </c>
      <c r="E650" s="5">
        <f>0+20</f>
        <v>20</v>
      </c>
      <c r="F650" s="5">
        <v>10</v>
      </c>
      <c r="G650" s="5">
        <v>20</v>
      </c>
      <c r="H650" s="5">
        <v>30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5"/>
      <c r="T650" s="1"/>
      <c r="U650" s="1"/>
      <c r="V650" s="1"/>
      <c r="W650" s="1"/>
      <c r="X650" s="1"/>
      <c r="Y650" s="1"/>
      <c r="Z650" s="1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spans="1:42" ht="12.75">
      <c r="A651" s="1"/>
      <c r="B651" s="5">
        <f t="shared" si="339"/>
        <v>10</v>
      </c>
      <c r="C651" s="5" t="str">
        <f t="shared" si="339"/>
        <v>Input 10</v>
      </c>
      <c r="D651" s="5" t="str">
        <f t="shared" si="338"/>
        <v> kg</v>
      </c>
      <c r="E651" s="5">
        <v>10</v>
      </c>
      <c r="F651" s="5">
        <v>5</v>
      </c>
      <c r="G651" s="5">
        <v>10</v>
      </c>
      <c r="H651" s="5">
        <v>20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5"/>
      <c r="T651" s="1"/>
      <c r="U651" s="1"/>
      <c r="V651" s="1"/>
      <c r="W651" s="1"/>
      <c r="X651" s="1"/>
      <c r="Y651" s="1"/>
      <c r="Z651" s="1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spans="1:42" ht="12.75">
      <c r="A652" s="1"/>
      <c r="B652" s="5">
        <f t="shared" si="339"/>
        <v>11</v>
      </c>
      <c r="C652" s="5" t="str">
        <f t="shared" si="339"/>
        <v>Input 11</v>
      </c>
      <c r="D652" s="5" t="str">
        <f t="shared" si="338"/>
        <v> kg</v>
      </c>
      <c r="E652" s="5">
        <v>20</v>
      </c>
      <c r="F652" s="5">
        <v>10</v>
      </c>
      <c r="G652" s="5">
        <v>20</v>
      </c>
      <c r="H652" s="5">
        <v>30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5"/>
      <c r="T652" s="1"/>
      <c r="U652" s="1"/>
      <c r="V652" s="1"/>
      <c r="W652" s="1"/>
      <c r="X652" s="1"/>
      <c r="Y652" s="1"/>
      <c r="Z652" s="1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spans="1:42" ht="12.75">
      <c r="A653" s="1"/>
      <c r="B653" s="5">
        <f t="shared" si="339"/>
        <v>12</v>
      </c>
      <c r="C653" s="5" t="str">
        <f t="shared" si="339"/>
        <v>Input 12</v>
      </c>
      <c r="D653" s="5" t="str">
        <f t="shared" si="338"/>
        <v> kg</v>
      </c>
      <c r="E653" s="5">
        <v>22000</v>
      </c>
      <c r="F653" s="5">
        <v>25000</v>
      </c>
      <c r="G653" s="5">
        <v>44000</v>
      </c>
      <c r="H653" s="5">
        <v>65000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5"/>
      <c r="T653" s="1"/>
      <c r="U653" s="1"/>
      <c r="V653" s="1"/>
      <c r="W653" s="1"/>
      <c r="X653" s="1"/>
      <c r="Y653" s="1"/>
      <c r="Z653" s="1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spans="1:42" ht="12.75">
      <c r="A654" s="1"/>
      <c r="B654" s="5">
        <f t="shared" si="339"/>
        <v>13</v>
      </c>
      <c r="C654" s="5" t="str">
        <f t="shared" si="339"/>
        <v>Input 13</v>
      </c>
      <c r="D654" s="5" t="str">
        <f t="shared" si="338"/>
        <v> kg</v>
      </c>
      <c r="E654" s="5">
        <v>11000</v>
      </c>
      <c r="F654" s="5">
        <v>10000</v>
      </c>
      <c r="G654" s="5">
        <v>20000</v>
      </c>
      <c r="H654" s="5">
        <v>30000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5"/>
      <c r="T654" s="1"/>
      <c r="U654" s="1"/>
      <c r="V654" s="1"/>
      <c r="W654" s="1"/>
      <c r="X654" s="1"/>
      <c r="Y654" s="1"/>
      <c r="Z654" s="1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spans="1:42" ht="12.75">
      <c r="A655" s="1"/>
      <c r="B655" s="5">
        <f t="shared" si="339"/>
        <v>14</v>
      </c>
      <c r="C655" s="5" t="str">
        <f t="shared" si="339"/>
        <v>Input 14</v>
      </c>
      <c r="D655" s="5" t="str">
        <f t="shared" si="338"/>
        <v> kg</v>
      </c>
      <c r="E655" s="5">
        <v>40000</v>
      </c>
      <c r="F655" s="5">
        <v>30000</v>
      </c>
      <c r="G655" s="5">
        <v>56000</v>
      </c>
      <c r="H655" s="5">
        <v>90000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5"/>
      <c r="T655" s="1"/>
      <c r="U655" s="1"/>
      <c r="V655" s="1"/>
      <c r="W655" s="1"/>
      <c r="X655" s="1"/>
      <c r="Y655" s="1"/>
      <c r="Z655" s="1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spans="1:42" ht="12.75">
      <c r="A656" s="1"/>
      <c r="B656" s="5">
        <f t="shared" si="339"/>
        <v>15</v>
      </c>
      <c r="C656" s="5" t="str">
        <f t="shared" si="339"/>
        <v>Input 15</v>
      </c>
      <c r="D656" s="5" t="str">
        <f t="shared" si="338"/>
        <v> kg</v>
      </c>
      <c r="E656" s="5">
        <v>1000</v>
      </c>
      <c r="F656" s="5">
        <v>0</v>
      </c>
      <c r="G656" s="5">
        <v>0</v>
      </c>
      <c r="H656" s="5">
        <v>0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5"/>
      <c r="T656" s="1"/>
      <c r="U656" s="1"/>
      <c r="V656" s="1"/>
      <c r="W656" s="1"/>
      <c r="X656" s="1"/>
      <c r="Y656" s="1"/>
      <c r="Z656" s="1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spans="1:42" ht="12.75">
      <c r="A657" s="1"/>
      <c r="B657" s="5">
        <f t="shared" si="339"/>
        <v>16</v>
      </c>
      <c r="C657" s="5" t="str">
        <f t="shared" si="339"/>
        <v>Input 16</v>
      </c>
      <c r="D657" s="5" t="str">
        <f t="shared" si="338"/>
        <v> kg</v>
      </c>
      <c r="E657" s="5">
        <v>0</v>
      </c>
      <c r="F657" s="5">
        <v>0</v>
      </c>
      <c r="G657" s="5">
        <v>0</v>
      </c>
      <c r="H657" s="5">
        <v>0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5"/>
      <c r="T657" s="1"/>
      <c r="U657" s="1"/>
      <c r="V657" s="1"/>
      <c r="W657" s="1"/>
      <c r="X657" s="1"/>
      <c r="Y657" s="1"/>
      <c r="Z657" s="1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spans="1:42" ht="12.75">
      <c r="A658" s="1"/>
      <c r="B658" s="5">
        <f t="shared" si="339"/>
        <v>17</v>
      </c>
      <c r="C658" s="5" t="str">
        <f t="shared" si="339"/>
        <v>Input 17</v>
      </c>
      <c r="D658" s="5" t="str">
        <f t="shared" si="338"/>
        <v> kg</v>
      </c>
      <c r="E658" s="5">
        <v>200</v>
      </c>
      <c r="F658" s="5">
        <v>50</v>
      </c>
      <c r="G658" s="5">
        <v>75</v>
      </c>
      <c r="H658" s="5">
        <v>240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5"/>
      <c r="T658" s="1"/>
      <c r="U658" s="1"/>
      <c r="V658" s="1"/>
      <c r="W658" s="1"/>
      <c r="X658" s="1"/>
      <c r="Y658" s="1"/>
      <c r="Z658" s="1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ht="12.75">
      <c r="A659" s="1"/>
      <c r="B659" s="5">
        <f t="shared" si="339"/>
        <v>18</v>
      </c>
      <c r="C659" s="5" t="str">
        <f t="shared" si="339"/>
        <v>Input 18</v>
      </c>
      <c r="D659" s="5" t="str">
        <f t="shared" si="338"/>
        <v> kg</v>
      </c>
      <c r="E659" s="5">
        <v>300</v>
      </c>
      <c r="F659" s="5">
        <v>544</v>
      </c>
      <c r="G659" s="5">
        <v>1080</v>
      </c>
      <c r="H659" s="5">
        <v>1300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5"/>
      <c r="T659" s="1"/>
      <c r="U659" s="1"/>
      <c r="V659" s="1"/>
      <c r="W659" s="1"/>
      <c r="X659" s="1"/>
      <c r="Y659" s="1"/>
      <c r="Z659" s="1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ht="12.75">
      <c r="A660" s="1"/>
      <c r="B660" s="5">
        <f aca="true" t="shared" si="340" ref="B660:C679">B521</f>
        <v>19</v>
      </c>
      <c r="C660" s="5" t="str">
        <f t="shared" si="340"/>
        <v>Input 19</v>
      </c>
      <c r="D660" s="5" t="str">
        <f t="shared" si="338"/>
        <v> kg</v>
      </c>
      <c r="E660" s="5">
        <v>30000</v>
      </c>
      <c r="F660" s="5">
        <v>40000</v>
      </c>
      <c r="G660" s="5">
        <v>60000</v>
      </c>
      <c r="H660" s="5">
        <v>100000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5"/>
      <c r="T660" s="1"/>
      <c r="U660" s="1"/>
      <c r="V660" s="1"/>
      <c r="W660" s="1"/>
      <c r="X660" s="1"/>
      <c r="Y660" s="1"/>
      <c r="Z660" s="1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ht="12.75">
      <c r="A661" s="1"/>
      <c r="B661" s="5">
        <f t="shared" si="340"/>
        <v>20</v>
      </c>
      <c r="C661" s="5" t="str">
        <f t="shared" si="340"/>
        <v>Input 20</v>
      </c>
      <c r="D661" s="5" t="str">
        <f t="shared" si="338"/>
        <v> kg</v>
      </c>
      <c r="E661" s="5">
        <v>6000</v>
      </c>
      <c r="F661" s="5">
        <v>10000</v>
      </c>
      <c r="G661" s="5">
        <v>20000</v>
      </c>
      <c r="H661" s="5">
        <v>30000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5"/>
      <c r="T661" s="1"/>
      <c r="U661" s="1"/>
      <c r="V661" s="1"/>
      <c r="W661" s="1"/>
      <c r="X661" s="1"/>
      <c r="Y661" s="1"/>
      <c r="Z661" s="1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ht="12.75">
      <c r="A662" s="1"/>
      <c r="B662" s="5">
        <f t="shared" si="340"/>
        <v>21</v>
      </c>
      <c r="C662" s="5" t="str">
        <f t="shared" si="340"/>
        <v>Input 21</v>
      </c>
      <c r="D662" s="5" t="str">
        <f t="shared" si="338"/>
        <v> kg</v>
      </c>
      <c r="E662" s="5">
        <v>50000</v>
      </c>
      <c r="F662" s="5">
        <v>30000</v>
      </c>
      <c r="G662" s="5">
        <v>60000</v>
      </c>
      <c r="H662" s="5">
        <v>90000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5"/>
      <c r="T662" s="1"/>
      <c r="U662" s="1"/>
      <c r="V662" s="1"/>
      <c r="W662" s="1"/>
      <c r="X662" s="1"/>
      <c r="Y662" s="1"/>
      <c r="Z662" s="1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ht="12.75">
      <c r="A663" s="1"/>
      <c r="B663" s="5">
        <f t="shared" si="340"/>
        <v>22</v>
      </c>
      <c r="C663" s="5" t="str">
        <f t="shared" si="340"/>
        <v>Input 22</v>
      </c>
      <c r="D663" s="5" t="str">
        <f t="shared" si="338"/>
        <v> kg</v>
      </c>
      <c r="E663" s="5">
        <v>10000</v>
      </c>
      <c r="F663" s="5">
        <v>10000</v>
      </c>
      <c r="G663" s="5">
        <v>20000</v>
      </c>
      <c r="H663" s="5">
        <v>30000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5"/>
      <c r="T663" s="1"/>
      <c r="U663" s="1"/>
      <c r="V663" s="1"/>
      <c r="W663" s="1"/>
      <c r="X663" s="1"/>
      <c r="Y663" s="1"/>
      <c r="Z663" s="1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ht="12.75">
      <c r="A664" s="1"/>
      <c r="B664" s="5">
        <f t="shared" si="340"/>
        <v>23</v>
      </c>
      <c r="C664" s="5" t="str">
        <f t="shared" si="340"/>
        <v>Input 23</v>
      </c>
      <c r="D664" s="5" t="str">
        <f t="shared" si="338"/>
        <v> kom</v>
      </c>
      <c r="E664" s="5">
        <v>50000</v>
      </c>
      <c r="F664" s="5">
        <v>30000</v>
      </c>
      <c r="G664" s="5">
        <v>50000</v>
      </c>
      <c r="H664" s="5">
        <v>70000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5"/>
      <c r="T664" s="1"/>
      <c r="U664" s="1"/>
      <c r="V664" s="1"/>
      <c r="W664" s="1"/>
      <c r="X664" s="1"/>
      <c r="Y664" s="1"/>
      <c r="Z664" s="1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spans="1:42" ht="12.75">
      <c r="A665" s="1"/>
      <c r="B665" s="5">
        <f t="shared" si="340"/>
        <v>24</v>
      </c>
      <c r="C665" s="5" t="str">
        <f t="shared" si="340"/>
        <v>Input 24</v>
      </c>
      <c r="D665" s="5" t="str">
        <f t="shared" si="338"/>
        <v> par</v>
      </c>
      <c r="E665" s="5">
        <v>15000</v>
      </c>
      <c r="F665" s="5">
        <v>11500</v>
      </c>
      <c r="G665" s="5">
        <v>23000</v>
      </c>
      <c r="H665" s="5">
        <v>46000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5"/>
      <c r="T665" s="1"/>
      <c r="U665" s="1"/>
      <c r="V665" s="1"/>
      <c r="W665" s="1"/>
      <c r="X665" s="1"/>
      <c r="Y665" s="1"/>
      <c r="Z665" s="1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42" ht="12.75">
      <c r="A666" s="1"/>
      <c r="B666" s="5">
        <f t="shared" si="340"/>
        <v>25</v>
      </c>
      <c r="C666" s="5" t="str">
        <f t="shared" si="340"/>
        <v>Input 25</v>
      </c>
      <c r="D666" s="5" t="str">
        <f t="shared" si="338"/>
        <v> kg</v>
      </c>
      <c r="E666" s="5">
        <v>0</v>
      </c>
      <c r="F666" s="5">
        <v>0</v>
      </c>
      <c r="G666" s="5">
        <v>0</v>
      </c>
      <c r="H666" s="5">
        <v>0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5"/>
      <c r="T666" s="1"/>
      <c r="U666" s="1"/>
      <c r="V666" s="1"/>
      <c r="W666" s="1"/>
      <c r="X666" s="1"/>
      <c r="Y666" s="1"/>
      <c r="Z666" s="1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42" ht="12.75">
      <c r="A667" s="1"/>
      <c r="B667" s="5">
        <f t="shared" si="340"/>
        <v>26</v>
      </c>
      <c r="C667" s="5" t="str">
        <f t="shared" si="340"/>
        <v>Input 26</v>
      </c>
      <c r="D667" s="5" t="str">
        <f t="shared" si="338"/>
        <v> kom</v>
      </c>
      <c r="E667" s="5">
        <v>1000</v>
      </c>
      <c r="F667" s="5">
        <v>720</v>
      </c>
      <c r="G667" s="5">
        <v>1296</v>
      </c>
      <c r="H667" s="5">
        <v>1656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5"/>
      <c r="T667" s="1"/>
      <c r="U667" s="1"/>
      <c r="V667" s="1"/>
      <c r="W667" s="1"/>
      <c r="X667" s="1"/>
      <c r="Y667" s="1"/>
      <c r="Z667" s="1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spans="1:42" ht="12.75">
      <c r="A668" s="1"/>
      <c r="B668" s="5">
        <f t="shared" si="340"/>
        <v>27</v>
      </c>
      <c r="C668" s="5" t="str">
        <f t="shared" si="340"/>
        <v>Input 27</v>
      </c>
      <c r="D668" s="5" t="str">
        <f t="shared" si="338"/>
        <v> kg</v>
      </c>
      <c r="E668" s="5">
        <v>80</v>
      </c>
      <c r="F668" s="5">
        <v>70</v>
      </c>
      <c r="G668" s="5">
        <v>120</v>
      </c>
      <c r="H668" s="5">
        <v>200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5"/>
      <c r="T668" s="1"/>
      <c r="U668" s="1"/>
      <c r="V668" s="1"/>
      <c r="W668" s="1"/>
      <c r="X668" s="1"/>
      <c r="Y668" s="1"/>
      <c r="Z668" s="1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spans="1:42" ht="12.75">
      <c r="A669" s="1"/>
      <c r="B669" s="5">
        <f t="shared" si="340"/>
        <v>28</v>
      </c>
      <c r="C669" s="5" t="str">
        <f t="shared" si="340"/>
        <v>Input 28</v>
      </c>
      <c r="D669" s="5" t="str">
        <f t="shared" si="338"/>
        <v> kom</v>
      </c>
      <c r="E669" s="5">
        <v>25</v>
      </c>
      <c r="F669" s="5">
        <v>15</v>
      </c>
      <c r="G669" s="5">
        <v>25</v>
      </c>
      <c r="H669" s="5">
        <v>40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5"/>
      <c r="T669" s="1"/>
      <c r="U669" s="1"/>
      <c r="V669" s="1"/>
      <c r="W669" s="1"/>
      <c r="X669" s="1"/>
      <c r="Y669" s="1"/>
      <c r="Z669" s="1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spans="1:42" ht="12.75">
      <c r="A670" s="1"/>
      <c r="B670" s="5">
        <f t="shared" si="340"/>
        <v>29</v>
      </c>
      <c r="C670" s="5" t="str">
        <f t="shared" si="340"/>
        <v>Input 29</v>
      </c>
      <c r="D670" s="5" t="str">
        <f t="shared" si="338"/>
        <v> kg</v>
      </c>
      <c r="E670" s="5">
        <v>25</v>
      </c>
      <c r="F670" s="5">
        <v>10</v>
      </c>
      <c r="G670" s="5">
        <v>20</v>
      </c>
      <c r="H670" s="5">
        <v>40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5"/>
      <c r="T670" s="1"/>
      <c r="U670" s="1"/>
      <c r="V670" s="1"/>
      <c r="W670" s="1"/>
      <c r="X670" s="1"/>
      <c r="Y670" s="1"/>
      <c r="Z670" s="1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spans="1:42" ht="12.75">
      <c r="A671" s="1"/>
      <c r="B671" s="5">
        <f t="shared" si="340"/>
        <v>30</v>
      </c>
      <c r="C671" s="5" t="str">
        <f t="shared" si="340"/>
        <v>Input 30</v>
      </c>
      <c r="D671" s="5" t="str">
        <f t="shared" si="338"/>
        <v> kom</v>
      </c>
      <c r="E671" s="5">
        <v>5000</v>
      </c>
      <c r="F671" s="5">
        <v>3000</v>
      </c>
      <c r="G671" s="5">
        <v>6000</v>
      </c>
      <c r="H671" s="5">
        <v>10000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5"/>
      <c r="T671" s="1"/>
      <c r="U671" s="1"/>
      <c r="V671" s="1"/>
      <c r="W671" s="1"/>
      <c r="X671" s="1"/>
      <c r="Y671" s="1"/>
      <c r="Z671" s="1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spans="1:42" ht="12.75">
      <c r="A672" s="1"/>
      <c r="B672" s="5">
        <f t="shared" si="340"/>
        <v>31</v>
      </c>
      <c r="C672" s="5" t="str">
        <f t="shared" si="340"/>
        <v>Input 31</v>
      </c>
      <c r="D672" s="5" t="str">
        <f t="shared" si="338"/>
        <v> kom</v>
      </c>
      <c r="E672" s="5">
        <v>25000</v>
      </c>
      <c r="F672" s="5">
        <v>30000</v>
      </c>
      <c r="G672" s="5">
        <v>45000</v>
      </c>
      <c r="H672" s="5">
        <v>60000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5"/>
      <c r="T672" s="1"/>
      <c r="U672" s="1"/>
      <c r="V672" s="1"/>
      <c r="W672" s="1"/>
      <c r="X672" s="1"/>
      <c r="Y672" s="1"/>
      <c r="Z672" s="1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spans="1:42" ht="12.75">
      <c r="A673" s="1"/>
      <c r="B673" s="5">
        <f t="shared" si="340"/>
        <v>32</v>
      </c>
      <c r="C673" s="5" t="str">
        <f t="shared" si="340"/>
        <v>Input 32</v>
      </c>
      <c r="D673" s="5" t="str">
        <f t="shared" si="338"/>
        <v> kom</v>
      </c>
      <c r="E673" s="5">
        <v>50</v>
      </c>
      <c r="F673" s="5">
        <v>100</v>
      </c>
      <c r="G673" s="5">
        <v>150</v>
      </c>
      <c r="H673" s="5">
        <v>300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5"/>
      <c r="T673" s="1"/>
      <c r="U673" s="1"/>
      <c r="V673" s="1"/>
      <c r="W673" s="1"/>
      <c r="X673" s="1"/>
      <c r="Y673" s="1"/>
      <c r="Z673" s="1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spans="1:42" ht="12.75">
      <c r="A674" s="1"/>
      <c r="B674" s="5">
        <f t="shared" si="340"/>
        <v>33</v>
      </c>
      <c r="C674" s="5" t="str">
        <f t="shared" si="340"/>
        <v>Input 33</v>
      </c>
      <c r="D674" s="5" t="str">
        <f t="shared" si="338"/>
        <v> kom</v>
      </c>
      <c r="E674" s="5">
        <v>500</v>
      </c>
      <c r="F674" s="5">
        <v>1000</v>
      </c>
      <c r="G674" s="5">
        <v>1500</v>
      </c>
      <c r="H674" s="5">
        <v>3000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5"/>
      <c r="T674" s="1"/>
      <c r="U674" s="1"/>
      <c r="V674" s="1"/>
      <c r="W674" s="1"/>
      <c r="X674" s="1"/>
      <c r="Y674" s="1"/>
      <c r="Z674" s="1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spans="1:42" ht="12.75">
      <c r="A675" s="1"/>
      <c r="B675" s="5">
        <f t="shared" si="340"/>
        <v>34</v>
      </c>
      <c r="C675" s="5" t="str">
        <f t="shared" si="340"/>
        <v>Input 34</v>
      </c>
      <c r="D675" s="5" t="str">
        <f t="shared" si="338"/>
        <v> kom</v>
      </c>
      <c r="E675" s="5">
        <v>35</v>
      </c>
      <c r="F675" s="5">
        <v>100</v>
      </c>
      <c r="G675" s="5">
        <v>150</v>
      </c>
      <c r="H675" s="5">
        <v>300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5"/>
      <c r="T675" s="1"/>
      <c r="U675" s="1"/>
      <c r="V675" s="1"/>
      <c r="W675" s="1"/>
      <c r="X675" s="1"/>
      <c r="Y675" s="1"/>
      <c r="Z675" s="1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42" ht="12.75">
      <c r="A676" s="1"/>
      <c r="B676" s="5">
        <f t="shared" si="340"/>
        <v>35</v>
      </c>
      <c r="C676" s="5" t="str">
        <f t="shared" si="340"/>
        <v>Input 35</v>
      </c>
      <c r="D676" s="5" t="str">
        <f t="shared" si="338"/>
        <v> kom</v>
      </c>
      <c r="E676" s="5">
        <v>1500</v>
      </c>
      <c r="F676" s="5">
        <v>1000</v>
      </c>
      <c r="G676" s="5">
        <v>2000</v>
      </c>
      <c r="H676" s="5">
        <v>3000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5"/>
      <c r="T676" s="1"/>
      <c r="U676" s="1"/>
      <c r="V676" s="1"/>
      <c r="W676" s="1"/>
      <c r="X676" s="1"/>
      <c r="Y676" s="1"/>
      <c r="Z676" s="1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spans="1:42" ht="12.75">
      <c r="A677" s="1"/>
      <c r="B677" s="5">
        <f t="shared" si="340"/>
        <v>36</v>
      </c>
      <c r="C677" s="5" t="str">
        <f t="shared" si="340"/>
        <v>Input 36</v>
      </c>
      <c r="D677" s="5" t="str">
        <f t="shared" si="338"/>
        <v> m</v>
      </c>
      <c r="E677" s="5">
        <v>1000</v>
      </c>
      <c r="F677" s="5">
        <v>500</v>
      </c>
      <c r="G677" s="5">
        <v>1000</v>
      </c>
      <c r="H677" s="5">
        <v>2000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5"/>
      <c r="T677" s="1"/>
      <c r="U677" s="1"/>
      <c r="V677" s="1"/>
      <c r="W677" s="1"/>
      <c r="X677" s="1"/>
      <c r="Y677" s="1"/>
      <c r="Z677" s="1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spans="1:42" ht="12.75">
      <c r="A678" s="1"/>
      <c r="B678" s="5">
        <f t="shared" si="340"/>
        <v>37</v>
      </c>
      <c r="C678" s="5" t="str">
        <f t="shared" si="340"/>
        <v>Input 37</v>
      </c>
      <c r="D678" s="5" t="str">
        <f t="shared" si="338"/>
        <v> kg</v>
      </c>
      <c r="E678" s="5">
        <v>54000</v>
      </c>
      <c r="F678" s="5">
        <v>40000</v>
      </c>
      <c r="G678" s="5">
        <v>80000</v>
      </c>
      <c r="H678" s="5">
        <v>140000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5"/>
      <c r="T678" s="1"/>
      <c r="U678" s="1"/>
      <c r="V678" s="1"/>
      <c r="W678" s="1"/>
      <c r="X678" s="1"/>
      <c r="Y678" s="1"/>
      <c r="Z678" s="1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spans="1:42" ht="12.75">
      <c r="A679" s="1"/>
      <c r="B679" s="5">
        <f t="shared" si="340"/>
        <v>38</v>
      </c>
      <c r="C679" s="5" t="str">
        <f t="shared" si="340"/>
        <v>Input 38</v>
      </c>
      <c r="D679" s="5" t="str">
        <f t="shared" si="338"/>
        <v> m2</v>
      </c>
      <c r="E679" s="5">
        <v>0</v>
      </c>
      <c r="F679" s="5">
        <v>0</v>
      </c>
      <c r="G679" s="5">
        <v>0</v>
      </c>
      <c r="H679" s="5">
        <v>0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5"/>
      <c r="T679" s="1"/>
      <c r="U679" s="1"/>
      <c r="V679" s="1"/>
      <c r="W679" s="1"/>
      <c r="X679" s="1"/>
      <c r="Y679" s="1"/>
      <c r="Z679" s="1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spans="1:42" ht="12.75">
      <c r="A680" s="1"/>
      <c r="B680" s="5">
        <f>B541</f>
        <v>39</v>
      </c>
      <c r="C680" s="5" t="str">
        <f>C541</f>
        <v>Input 39</v>
      </c>
      <c r="D680" s="5" t="str">
        <f t="shared" si="338"/>
        <v> kom</v>
      </c>
      <c r="E680" s="5">
        <v>0</v>
      </c>
      <c r="F680" s="5">
        <v>0</v>
      </c>
      <c r="G680" s="5">
        <v>0</v>
      </c>
      <c r="H680" s="5">
        <v>0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5"/>
      <c r="T680" s="1"/>
      <c r="U680" s="1"/>
      <c r="V680" s="1"/>
      <c r="W680" s="1"/>
      <c r="X680" s="1"/>
      <c r="Y680" s="1"/>
      <c r="Z680" s="1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spans="1:42" ht="12.75">
      <c r="A681" s="1"/>
      <c r="B681" s="12">
        <f>B542</f>
        <v>40</v>
      </c>
      <c r="C681" s="12" t="str">
        <f>C542</f>
        <v>Input 40</v>
      </c>
      <c r="D681" s="12" t="str">
        <f t="shared" si="338"/>
        <v> kom</v>
      </c>
      <c r="E681" s="12">
        <v>0</v>
      </c>
      <c r="F681" s="12">
        <v>0</v>
      </c>
      <c r="G681" s="12">
        <v>0</v>
      </c>
      <c r="H681" s="12">
        <v>0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5"/>
      <c r="T681" s="1"/>
      <c r="U681" s="1"/>
      <c r="V681" s="1"/>
      <c r="W681" s="1"/>
      <c r="X681" s="1"/>
      <c r="Y681" s="1"/>
      <c r="Z681" s="1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spans="1:4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5"/>
      <c r="T682" s="1"/>
      <c r="U682" s="1"/>
      <c r="V682" s="1"/>
      <c r="W682" s="1"/>
      <c r="X682" s="1"/>
      <c r="Y682" s="1"/>
      <c r="Z682" s="1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spans="1:4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5"/>
      <c r="T683" s="1"/>
      <c r="U683" s="1"/>
      <c r="V683" s="1"/>
      <c r="W683" s="1"/>
      <c r="X683" s="1"/>
      <c r="Y683" s="1"/>
      <c r="Z683" s="1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spans="1:42" ht="12.75">
      <c r="A684" s="1"/>
      <c r="B684" s="3" t="s">
        <v>220</v>
      </c>
      <c r="C684" s="3" t="s">
        <v>406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5"/>
      <c r="T684" s="1"/>
      <c r="U684" s="1"/>
      <c r="V684" s="1"/>
      <c r="W684" s="1"/>
      <c r="X684" s="1"/>
      <c r="Y684" s="1"/>
      <c r="Z684" s="1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spans="1:42" ht="12.75">
      <c r="A685" s="1"/>
      <c r="B685" s="1"/>
      <c r="C685" s="1"/>
      <c r="D685" s="1"/>
      <c r="E685" s="1" t="str">
        <f>D8</f>
        <v> - EUR</v>
      </c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5"/>
      <c r="T685" s="1"/>
      <c r="U685" s="1"/>
      <c r="V685" s="1"/>
      <c r="W685" s="1"/>
      <c r="X685" s="1"/>
      <c r="Y685" s="1"/>
      <c r="Z685" s="1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42" ht="12.75">
      <c r="A686" s="1"/>
      <c r="B686" s="8" t="str">
        <f>B640</f>
        <v> No.</v>
      </c>
      <c r="C686" s="8" t="str">
        <f>C640</f>
        <v>Description</v>
      </c>
      <c r="D686" s="8" t="str">
        <f>D640</f>
        <v>  Units</v>
      </c>
      <c r="E686" s="14"/>
      <c r="F686" s="14" t="str">
        <f>F640</f>
        <v> Inventory level</v>
      </c>
      <c r="G686" s="14"/>
      <c r="H686" s="1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5"/>
      <c r="T686" s="1"/>
      <c r="U686" s="1"/>
      <c r="V686" s="1"/>
      <c r="W686" s="1"/>
      <c r="X686" s="1"/>
      <c r="Y686" s="1"/>
      <c r="Z686" s="1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spans="1:42" ht="12.75">
      <c r="A687" s="1"/>
      <c r="B687" s="12"/>
      <c r="C687" s="12"/>
      <c r="D687" s="12" t="str">
        <f>D641</f>
        <v> </v>
      </c>
      <c r="E687" s="12" t="str">
        <f>E641</f>
        <v>  Initial</v>
      </c>
      <c r="F687" s="12" t="str">
        <f>F641</f>
        <v> Minimum</v>
      </c>
      <c r="G687" s="12" t="str">
        <f>G641</f>
        <v> Optimum</v>
      </c>
      <c r="H687" s="12" t="str">
        <f>H641</f>
        <v> Maximum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5"/>
      <c r="T687" s="1"/>
      <c r="U687" s="1"/>
      <c r="V687" s="1"/>
      <c r="W687" s="1"/>
      <c r="X687" s="1"/>
      <c r="Y687" s="1"/>
      <c r="Z687" s="1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spans="1:42" ht="12.75">
      <c r="A688" s="1"/>
      <c r="B688" s="5">
        <f aca="true" t="shared" si="341" ref="B688:D707">B642</f>
        <v>1</v>
      </c>
      <c r="C688" s="5" t="str">
        <f t="shared" si="341"/>
        <v>Input 1</v>
      </c>
      <c r="D688" s="5" t="str">
        <f t="shared" si="341"/>
        <v> kg</v>
      </c>
      <c r="E688" s="5">
        <f aca="true" t="shared" si="342" ref="E688:H707">E642*$R549</f>
        <v>0</v>
      </c>
      <c r="F688" s="5">
        <f t="shared" si="342"/>
        <v>24900.000000000007</v>
      </c>
      <c r="G688" s="5">
        <f t="shared" si="342"/>
        <v>37350.00000000001</v>
      </c>
      <c r="H688" s="5">
        <f t="shared" si="342"/>
        <v>49800.000000000015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5"/>
      <c r="T688" s="1"/>
      <c r="U688" s="1"/>
      <c r="V688" s="1"/>
      <c r="W688" s="1"/>
      <c r="X688" s="1"/>
      <c r="Y688" s="1"/>
      <c r="Z688" s="1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spans="1:42" ht="12.75">
      <c r="A689" s="1"/>
      <c r="B689" s="5">
        <f t="shared" si="341"/>
        <v>2</v>
      </c>
      <c r="C689" s="5" t="str">
        <f t="shared" si="341"/>
        <v>Input 2</v>
      </c>
      <c r="D689" s="5" t="str">
        <f t="shared" si="341"/>
        <v> kg</v>
      </c>
      <c r="E689" s="5">
        <f t="shared" si="342"/>
        <v>53408.25000000002</v>
      </c>
      <c r="F689" s="5">
        <f t="shared" si="342"/>
        <v>30519.00000000001</v>
      </c>
      <c r="G689" s="5">
        <f t="shared" si="342"/>
        <v>45778.500000000015</v>
      </c>
      <c r="H689" s="5">
        <f t="shared" si="342"/>
        <v>76297.50000000003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5"/>
      <c r="T689" s="1"/>
      <c r="U689" s="1"/>
      <c r="V689" s="1"/>
      <c r="W689" s="1"/>
      <c r="X689" s="1"/>
      <c r="Y689" s="1"/>
      <c r="Z689" s="1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spans="1:42" ht="12.75">
      <c r="A690" s="1"/>
      <c r="B690" s="5">
        <f t="shared" si="341"/>
        <v>3</v>
      </c>
      <c r="C690" s="5" t="str">
        <f t="shared" si="341"/>
        <v>Input 3</v>
      </c>
      <c r="D690" s="5" t="str">
        <f t="shared" si="341"/>
        <v> kg</v>
      </c>
      <c r="E690" s="5">
        <f t="shared" si="342"/>
        <v>884.5000000000001</v>
      </c>
      <c r="F690" s="5">
        <f t="shared" si="342"/>
        <v>2653.5</v>
      </c>
      <c r="G690" s="5">
        <f t="shared" si="342"/>
        <v>4422.5</v>
      </c>
      <c r="H690" s="5">
        <f t="shared" si="342"/>
        <v>5307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5"/>
      <c r="T690" s="1"/>
      <c r="U690" s="1"/>
      <c r="V690" s="1"/>
      <c r="W690" s="1"/>
      <c r="X690" s="1"/>
      <c r="Y690" s="1"/>
      <c r="Z690" s="1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spans="1:42" ht="12.75">
      <c r="A691" s="1"/>
      <c r="B691" s="5">
        <f t="shared" si="341"/>
        <v>4</v>
      </c>
      <c r="C691" s="5" t="str">
        <f t="shared" si="341"/>
        <v>Input 4</v>
      </c>
      <c r="D691" s="5" t="str">
        <f t="shared" si="341"/>
        <v> kg</v>
      </c>
      <c r="E691" s="5">
        <f t="shared" si="342"/>
        <v>0</v>
      </c>
      <c r="F691" s="5">
        <f t="shared" si="342"/>
        <v>0</v>
      </c>
      <c r="G691" s="5">
        <f t="shared" si="342"/>
        <v>0</v>
      </c>
      <c r="H691" s="5">
        <f t="shared" si="342"/>
        <v>0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5"/>
      <c r="T691" s="1"/>
      <c r="U691" s="1"/>
      <c r="V691" s="1"/>
      <c r="W691" s="1"/>
      <c r="X691" s="1"/>
      <c r="Y691" s="1"/>
      <c r="Z691" s="1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spans="1:42" ht="12.75">
      <c r="A692" s="1"/>
      <c r="B692" s="5">
        <f t="shared" si="341"/>
        <v>5</v>
      </c>
      <c r="C692" s="5" t="str">
        <f t="shared" si="341"/>
        <v>Input 5</v>
      </c>
      <c r="D692" s="5" t="str">
        <f t="shared" si="341"/>
        <v> kg</v>
      </c>
      <c r="E692" s="5">
        <f t="shared" si="342"/>
        <v>284.03999999999996</v>
      </c>
      <c r="F692" s="5">
        <f t="shared" si="342"/>
        <v>795.3119999999998</v>
      </c>
      <c r="G692" s="5">
        <f t="shared" si="342"/>
        <v>1590.6239999999996</v>
      </c>
      <c r="H692" s="5">
        <f t="shared" si="342"/>
        <v>2385.9359999999997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5"/>
      <c r="T692" s="1"/>
      <c r="U692" s="1"/>
      <c r="V692" s="1"/>
      <c r="W692" s="1"/>
      <c r="X692" s="1"/>
      <c r="Y692" s="1"/>
      <c r="Z692" s="1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spans="1:42" ht="12.75">
      <c r="A693" s="1"/>
      <c r="B693" s="5">
        <f t="shared" si="341"/>
        <v>6</v>
      </c>
      <c r="C693" s="5" t="str">
        <f t="shared" si="341"/>
        <v>Input 6</v>
      </c>
      <c r="D693" s="5" t="str">
        <f t="shared" si="341"/>
        <v> kg</v>
      </c>
      <c r="E693" s="5">
        <f t="shared" si="342"/>
        <v>831.2500000000001</v>
      </c>
      <c r="F693" s="5">
        <f t="shared" si="342"/>
        <v>997.5000000000002</v>
      </c>
      <c r="G693" s="5">
        <f t="shared" si="342"/>
        <v>1995.0000000000005</v>
      </c>
      <c r="H693" s="5">
        <f t="shared" si="342"/>
        <v>3325.0000000000005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5"/>
      <c r="T693" s="1"/>
      <c r="U693" s="1"/>
      <c r="V693" s="1"/>
      <c r="W693" s="1"/>
      <c r="X693" s="1"/>
      <c r="Y693" s="1"/>
      <c r="Z693" s="1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spans="1:42" ht="12.75">
      <c r="A694" s="1"/>
      <c r="B694" s="5">
        <f t="shared" si="341"/>
        <v>7</v>
      </c>
      <c r="C694" s="5" t="str">
        <f t="shared" si="341"/>
        <v>Input 7</v>
      </c>
      <c r="D694" s="5" t="str">
        <f t="shared" si="341"/>
        <v> kg</v>
      </c>
      <c r="E694" s="5">
        <f t="shared" si="342"/>
        <v>281.65000000000003</v>
      </c>
      <c r="F694" s="5">
        <f t="shared" si="342"/>
        <v>563.3000000000001</v>
      </c>
      <c r="G694" s="5">
        <f t="shared" si="342"/>
        <v>1126.6000000000001</v>
      </c>
      <c r="H694" s="5">
        <f t="shared" si="342"/>
        <v>1689.9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5"/>
      <c r="T694" s="1"/>
      <c r="U694" s="1"/>
      <c r="V694" s="1"/>
      <c r="W694" s="1"/>
      <c r="X694" s="1"/>
      <c r="Y694" s="1"/>
      <c r="Z694" s="1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42" ht="12.75">
      <c r="A695" s="1"/>
      <c r="B695" s="5">
        <f t="shared" si="341"/>
        <v>8</v>
      </c>
      <c r="C695" s="5" t="str">
        <f t="shared" si="341"/>
        <v>Input 8</v>
      </c>
      <c r="D695" s="5" t="str">
        <f t="shared" si="341"/>
        <v> kg</v>
      </c>
      <c r="E695" s="5">
        <f t="shared" si="342"/>
        <v>759.0000000000002</v>
      </c>
      <c r="F695" s="5">
        <f t="shared" si="342"/>
        <v>165.00000000000003</v>
      </c>
      <c r="G695" s="5">
        <f t="shared" si="342"/>
        <v>660.0000000000001</v>
      </c>
      <c r="H695" s="5">
        <f t="shared" si="342"/>
        <v>726.0000000000002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5"/>
      <c r="T695" s="1"/>
      <c r="U695" s="1"/>
      <c r="V695" s="1"/>
      <c r="W695" s="1"/>
      <c r="X695" s="1"/>
      <c r="Y695" s="1"/>
      <c r="Z695" s="1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spans="1:42" ht="12.75">
      <c r="A696" s="1"/>
      <c r="B696" s="5">
        <f t="shared" si="341"/>
        <v>9</v>
      </c>
      <c r="C696" s="5" t="str">
        <f t="shared" si="341"/>
        <v>Input 9</v>
      </c>
      <c r="D696" s="5" t="str">
        <f t="shared" si="341"/>
        <v> kg</v>
      </c>
      <c r="E696" s="5">
        <f t="shared" si="342"/>
        <v>10.660000000000004</v>
      </c>
      <c r="F696" s="5">
        <f t="shared" si="342"/>
        <v>5.330000000000002</v>
      </c>
      <c r="G696" s="5">
        <f t="shared" si="342"/>
        <v>10.660000000000004</v>
      </c>
      <c r="H696" s="5">
        <f t="shared" si="342"/>
        <v>15.990000000000004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5"/>
      <c r="T696" s="1"/>
      <c r="U696" s="1"/>
      <c r="V696" s="1"/>
      <c r="W696" s="1"/>
      <c r="X696" s="1"/>
      <c r="Y696" s="1"/>
      <c r="Z696" s="1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spans="1:42" ht="12.75">
      <c r="A697" s="1"/>
      <c r="B697" s="5">
        <f t="shared" si="341"/>
        <v>10</v>
      </c>
      <c r="C697" s="5" t="str">
        <f t="shared" si="341"/>
        <v>Input 10</v>
      </c>
      <c r="D697" s="5" t="str">
        <f t="shared" si="341"/>
        <v> kg</v>
      </c>
      <c r="E697" s="5">
        <f t="shared" si="342"/>
        <v>37.580000000000005</v>
      </c>
      <c r="F697" s="5">
        <f t="shared" si="342"/>
        <v>18.790000000000003</v>
      </c>
      <c r="G697" s="5">
        <f t="shared" si="342"/>
        <v>37.580000000000005</v>
      </c>
      <c r="H697" s="5">
        <f t="shared" si="342"/>
        <v>75.16000000000001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5"/>
      <c r="T697" s="1"/>
      <c r="U697" s="1"/>
      <c r="V697" s="1"/>
      <c r="W697" s="1"/>
      <c r="X697" s="1"/>
      <c r="Y697" s="1"/>
      <c r="Z697" s="1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spans="1:42" ht="12.75">
      <c r="A698" s="1"/>
      <c r="B698" s="5">
        <f t="shared" si="341"/>
        <v>11</v>
      </c>
      <c r="C698" s="5" t="str">
        <f t="shared" si="341"/>
        <v>Input 11</v>
      </c>
      <c r="D698" s="5" t="str">
        <f t="shared" si="341"/>
        <v> kg</v>
      </c>
      <c r="E698" s="5">
        <f t="shared" si="342"/>
        <v>24.319999999999993</v>
      </c>
      <c r="F698" s="5">
        <f t="shared" si="342"/>
        <v>12.159999999999997</v>
      </c>
      <c r="G698" s="5">
        <f t="shared" si="342"/>
        <v>24.319999999999993</v>
      </c>
      <c r="H698" s="5">
        <f t="shared" si="342"/>
        <v>36.47999999999999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5"/>
      <c r="T698" s="1"/>
      <c r="U698" s="1"/>
      <c r="V698" s="1"/>
      <c r="W698" s="1"/>
      <c r="X698" s="1"/>
      <c r="Y698" s="1"/>
      <c r="Z698" s="1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spans="1:42" ht="12.75">
      <c r="A699" s="1"/>
      <c r="B699" s="5">
        <f t="shared" si="341"/>
        <v>12</v>
      </c>
      <c r="C699" s="5" t="str">
        <f t="shared" si="341"/>
        <v>Input 12</v>
      </c>
      <c r="D699" s="5" t="str">
        <f t="shared" si="341"/>
        <v> kg</v>
      </c>
      <c r="E699" s="5">
        <f t="shared" si="342"/>
        <v>14900.599999999999</v>
      </c>
      <c r="F699" s="5">
        <f t="shared" si="342"/>
        <v>16932.499999999996</v>
      </c>
      <c r="G699" s="5">
        <f t="shared" si="342"/>
        <v>29801.199999999997</v>
      </c>
      <c r="H699" s="5">
        <f t="shared" si="342"/>
        <v>44024.49999999999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5"/>
      <c r="T699" s="1"/>
      <c r="U699" s="1"/>
      <c r="V699" s="1"/>
      <c r="W699" s="1"/>
      <c r="X699" s="1"/>
      <c r="Y699" s="1"/>
      <c r="Z699" s="1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spans="1:42" ht="12.75">
      <c r="A700" s="1"/>
      <c r="B700" s="5">
        <f t="shared" si="341"/>
        <v>13</v>
      </c>
      <c r="C700" s="5" t="str">
        <f t="shared" si="341"/>
        <v>Input 13</v>
      </c>
      <c r="D700" s="5" t="str">
        <f t="shared" si="341"/>
        <v> kg</v>
      </c>
      <c r="E700" s="5">
        <f t="shared" si="342"/>
        <v>25860.999999999996</v>
      </c>
      <c r="F700" s="5">
        <f t="shared" si="342"/>
        <v>23509.999999999996</v>
      </c>
      <c r="G700" s="5">
        <f t="shared" si="342"/>
        <v>47019.99999999999</v>
      </c>
      <c r="H700" s="5">
        <f t="shared" si="342"/>
        <v>70529.99999999999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5"/>
      <c r="T700" s="1"/>
      <c r="U700" s="1"/>
      <c r="V700" s="1"/>
      <c r="W700" s="1"/>
      <c r="X700" s="1"/>
      <c r="Y700" s="1"/>
      <c r="Z700" s="1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spans="1:42" ht="12.75">
      <c r="A701" s="1"/>
      <c r="B701" s="5">
        <f t="shared" si="341"/>
        <v>14</v>
      </c>
      <c r="C701" s="5" t="str">
        <f t="shared" si="341"/>
        <v>Input 14</v>
      </c>
      <c r="D701" s="5" t="str">
        <f t="shared" si="341"/>
        <v> kg</v>
      </c>
      <c r="E701" s="5">
        <f t="shared" si="342"/>
        <v>106348</v>
      </c>
      <c r="F701" s="5">
        <f t="shared" si="342"/>
        <v>79761</v>
      </c>
      <c r="G701" s="5">
        <f t="shared" si="342"/>
        <v>148887.2</v>
      </c>
      <c r="H701" s="5">
        <f t="shared" si="342"/>
        <v>239283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5"/>
      <c r="T701" s="1"/>
      <c r="U701" s="1"/>
      <c r="V701" s="1"/>
      <c r="W701" s="1"/>
      <c r="X701" s="1"/>
      <c r="Y701" s="1"/>
      <c r="Z701" s="1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spans="1:42" ht="12.75">
      <c r="A702" s="1"/>
      <c r="B702" s="5">
        <f t="shared" si="341"/>
        <v>15</v>
      </c>
      <c r="C702" s="5" t="str">
        <f t="shared" si="341"/>
        <v>Input 15</v>
      </c>
      <c r="D702" s="5" t="str">
        <f t="shared" si="341"/>
        <v> kg</v>
      </c>
      <c r="E702" s="5">
        <f t="shared" si="342"/>
        <v>945.9999999999999</v>
      </c>
      <c r="F702" s="5">
        <f t="shared" si="342"/>
        <v>0</v>
      </c>
      <c r="G702" s="5">
        <f t="shared" si="342"/>
        <v>0</v>
      </c>
      <c r="H702" s="5">
        <f t="shared" si="342"/>
        <v>0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5"/>
      <c r="T702" s="1"/>
      <c r="U702" s="1"/>
      <c r="V702" s="1"/>
      <c r="W702" s="1"/>
      <c r="X702" s="1"/>
      <c r="Y702" s="1"/>
      <c r="Z702" s="1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spans="1:42" ht="12.75">
      <c r="A703" s="1"/>
      <c r="B703" s="5">
        <f t="shared" si="341"/>
        <v>16</v>
      </c>
      <c r="C703" s="5" t="str">
        <f t="shared" si="341"/>
        <v>Input 16</v>
      </c>
      <c r="D703" s="5" t="str">
        <f t="shared" si="341"/>
        <v> kg</v>
      </c>
      <c r="E703" s="5">
        <f t="shared" si="342"/>
        <v>0</v>
      </c>
      <c r="F703" s="5">
        <f t="shared" si="342"/>
        <v>0</v>
      </c>
      <c r="G703" s="5">
        <f t="shared" si="342"/>
        <v>0</v>
      </c>
      <c r="H703" s="5">
        <f t="shared" si="342"/>
        <v>0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5"/>
      <c r="T703" s="1"/>
      <c r="U703" s="1"/>
      <c r="V703" s="1"/>
      <c r="W703" s="1"/>
      <c r="X703" s="1"/>
      <c r="Y703" s="1"/>
      <c r="Z703" s="1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spans="1:42" ht="12.75">
      <c r="A704" s="1"/>
      <c r="B704" s="5">
        <f t="shared" si="341"/>
        <v>17</v>
      </c>
      <c r="C704" s="5" t="str">
        <f t="shared" si="341"/>
        <v>Input 17</v>
      </c>
      <c r="D704" s="5" t="str">
        <f t="shared" si="341"/>
        <v> kg</v>
      </c>
      <c r="E704" s="5">
        <f t="shared" si="342"/>
        <v>1610.7800000000002</v>
      </c>
      <c r="F704" s="5">
        <f t="shared" si="342"/>
        <v>402.69500000000005</v>
      </c>
      <c r="G704" s="5">
        <f t="shared" si="342"/>
        <v>604.0425</v>
      </c>
      <c r="H704" s="5">
        <f t="shared" si="342"/>
        <v>1932.9360000000001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5"/>
      <c r="T704" s="1"/>
      <c r="U704" s="1"/>
      <c r="V704" s="1"/>
      <c r="W704" s="1"/>
      <c r="X704" s="1"/>
      <c r="Y704" s="1"/>
      <c r="Z704" s="1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42" ht="12.75">
      <c r="A705" s="1"/>
      <c r="B705" s="5">
        <f t="shared" si="341"/>
        <v>18</v>
      </c>
      <c r="C705" s="5" t="str">
        <f t="shared" si="341"/>
        <v>Input 18</v>
      </c>
      <c r="D705" s="5" t="str">
        <f t="shared" si="341"/>
        <v> kg</v>
      </c>
      <c r="E705" s="5">
        <f t="shared" si="342"/>
        <v>1020.27</v>
      </c>
      <c r="F705" s="5">
        <f t="shared" si="342"/>
        <v>1850.0896</v>
      </c>
      <c r="G705" s="5">
        <f t="shared" si="342"/>
        <v>3672.972</v>
      </c>
      <c r="H705" s="5">
        <f t="shared" si="342"/>
        <v>4421.17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5"/>
      <c r="T705" s="1"/>
      <c r="U705" s="1"/>
      <c r="V705" s="1"/>
      <c r="W705" s="1"/>
      <c r="X705" s="1"/>
      <c r="Y705" s="1"/>
      <c r="Z705" s="1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spans="1:42" ht="12.75">
      <c r="A706" s="1"/>
      <c r="B706" s="5">
        <f t="shared" si="341"/>
        <v>19</v>
      </c>
      <c r="C706" s="5" t="str">
        <f t="shared" si="341"/>
        <v>Input 19</v>
      </c>
      <c r="D706" s="5" t="str">
        <f t="shared" si="341"/>
        <v> kg</v>
      </c>
      <c r="E706" s="5">
        <f t="shared" si="342"/>
        <v>25653.000000000004</v>
      </c>
      <c r="F706" s="5">
        <f t="shared" si="342"/>
        <v>34204</v>
      </c>
      <c r="G706" s="5">
        <f t="shared" si="342"/>
        <v>51306.00000000001</v>
      </c>
      <c r="H706" s="5">
        <f t="shared" si="342"/>
        <v>85510.00000000001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5"/>
      <c r="T706" s="1"/>
      <c r="U706" s="1"/>
      <c r="V706" s="1"/>
      <c r="W706" s="1"/>
      <c r="X706" s="1"/>
      <c r="Y706" s="1"/>
      <c r="Z706" s="1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spans="1:42" ht="12.75">
      <c r="A707" s="1"/>
      <c r="B707" s="5">
        <f t="shared" si="341"/>
        <v>20</v>
      </c>
      <c r="C707" s="5" t="str">
        <f t="shared" si="341"/>
        <v>Input 20</v>
      </c>
      <c r="D707" s="5" t="str">
        <f t="shared" si="341"/>
        <v> kg</v>
      </c>
      <c r="E707" s="5">
        <f t="shared" si="342"/>
        <v>6033.5999999999985</v>
      </c>
      <c r="F707" s="5">
        <f t="shared" si="342"/>
        <v>10055.999999999998</v>
      </c>
      <c r="G707" s="5">
        <f t="shared" si="342"/>
        <v>20111.999999999996</v>
      </c>
      <c r="H707" s="5">
        <f t="shared" si="342"/>
        <v>30167.999999999996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5"/>
      <c r="T707" s="1"/>
      <c r="U707" s="1"/>
      <c r="V707" s="1"/>
      <c r="W707" s="1"/>
      <c r="X707" s="1"/>
      <c r="Y707" s="1"/>
      <c r="Z707" s="1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42" ht="12.75">
      <c r="A708" s="1"/>
      <c r="B708" s="5">
        <f aca="true" t="shared" si="343" ref="B708:D727">B662</f>
        <v>21</v>
      </c>
      <c r="C708" s="5" t="str">
        <f t="shared" si="343"/>
        <v>Input 21</v>
      </c>
      <c r="D708" s="5" t="str">
        <f t="shared" si="343"/>
        <v> kg</v>
      </c>
      <c r="E708" s="5">
        <f aca="true" t="shared" si="344" ref="E708:H727">E662*$R569</f>
        <v>127820</v>
      </c>
      <c r="F708" s="5">
        <f t="shared" si="344"/>
        <v>76692</v>
      </c>
      <c r="G708" s="5">
        <f t="shared" si="344"/>
        <v>153384</v>
      </c>
      <c r="H708" s="5">
        <f t="shared" si="344"/>
        <v>230076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5"/>
      <c r="T708" s="1"/>
      <c r="U708" s="1"/>
      <c r="V708" s="1"/>
      <c r="W708" s="1"/>
      <c r="X708" s="1"/>
      <c r="Y708" s="1"/>
      <c r="Z708" s="1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spans="1:42" ht="12.75">
      <c r="A709" s="1"/>
      <c r="B709" s="5">
        <f t="shared" si="343"/>
        <v>22</v>
      </c>
      <c r="C709" s="5" t="str">
        <f t="shared" si="343"/>
        <v>Input 22</v>
      </c>
      <c r="D709" s="5" t="str">
        <f t="shared" si="343"/>
        <v> kg</v>
      </c>
      <c r="E709" s="5">
        <f t="shared" si="344"/>
        <v>10002.999999999998</v>
      </c>
      <c r="F709" s="5">
        <f t="shared" si="344"/>
        <v>10002.999999999998</v>
      </c>
      <c r="G709" s="5">
        <f t="shared" si="344"/>
        <v>20005.999999999996</v>
      </c>
      <c r="H709" s="5">
        <f t="shared" si="344"/>
        <v>30008.999999999993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5"/>
      <c r="T709" s="1"/>
      <c r="U709" s="1"/>
      <c r="V709" s="1"/>
      <c r="W709" s="1"/>
      <c r="X709" s="1"/>
      <c r="Y709" s="1"/>
      <c r="Z709" s="1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spans="1:42" ht="12.75">
      <c r="A710" s="1"/>
      <c r="B710" s="5">
        <f t="shared" si="343"/>
        <v>23</v>
      </c>
      <c r="C710" s="5" t="str">
        <f t="shared" si="343"/>
        <v>Input 23</v>
      </c>
      <c r="D710" s="5" t="str">
        <f t="shared" si="343"/>
        <v> kom</v>
      </c>
      <c r="E710" s="5">
        <f t="shared" si="344"/>
        <v>535</v>
      </c>
      <c r="F710" s="5">
        <f t="shared" si="344"/>
        <v>321</v>
      </c>
      <c r="G710" s="5">
        <f t="shared" si="344"/>
        <v>535</v>
      </c>
      <c r="H710" s="5">
        <f t="shared" si="344"/>
        <v>749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5"/>
      <c r="T710" s="1"/>
      <c r="U710" s="1"/>
      <c r="V710" s="1"/>
      <c r="W710" s="1"/>
      <c r="X710" s="1"/>
      <c r="Y710" s="1"/>
      <c r="Z710" s="1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spans="1:42" ht="12.75">
      <c r="A711" s="1"/>
      <c r="B711" s="5">
        <f t="shared" si="343"/>
        <v>24</v>
      </c>
      <c r="C711" s="5" t="str">
        <f t="shared" si="343"/>
        <v>Input 24</v>
      </c>
      <c r="D711" s="5" t="str">
        <f t="shared" si="343"/>
        <v> par</v>
      </c>
      <c r="E711" s="5">
        <f t="shared" si="344"/>
        <v>299.99999999999994</v>
      </c>
      <c r="F711" s="5">
        <f t="shared" si="344"/>
        <v>229.99999999999997</v>
      </c>
      <c r="G711" s="5">
        <f t="shared" si="344"/>
        <v>459.99999999999994</v>
      </c>
      <c r="H711" s="5">
        <f t="shared" si="344"/>
        <v>919.9999999999999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5"/>
      <c r="T711" s="1"/>
      <c r="U711" s="1"/>
      <c r="V711" s="1"/>
      <c r="W711" s="1"/>
      <c r="X711" s="1"/>
      <c r="Y711" s="1"/>
      <c r="Z711" s="1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spans="1:42" ht="12.75">
      <c r="A712" s="1"/>
      <c r="B712" s="5">
        <f t="shared" si="343"/>
        <v>25</v>
      </c>
      <c r="C712" s="5" t="str">
        <f t="shared" si="343"/>
        <v>Input 25</v>
      </c>
      <c r="D712" s="5" t="str">
        <f t="shared" si="343"/>
        <v> kg</v>
      </c>
      <c r="E712" s="5">
        <f t="shared" si="344"/>
        <v>0</v>
      </c>
      <c r="F712" s="5">
        <f t="shared" si="344"/>
        <v>0</v>
      </c>
      <c r="G712" s="5">
        <f t="shared" si="344"/>
        <v>0</v>
      </c>
      <c r="H712" s="5">
        <f t="shared" si="344"/>
        <v>0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5"/>
      <c r="T712" s="1"/>
      <c r="U712" s="1"/>
      <c r="V712" s="1"/>
      <c r="W712" s="1"/>
      <c r="X712" s="1"/>
      <c r="Y712" s="1"/>
      <c r="Z712" s="1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spans="1:42" ht="12.75">
      <c r="A713" s="1"/>
      <c r="B713" s="5">
        <f t="shared" si="343"/>
        <v>26</v>
      </c>
      <c r="C713" s="5" t="str">
        <f t="shared" si="343"/>
        <v>Input 26</v>
      </c>
      <c r="D713" s="5" t="str">
        <f t="shared" si="343"/>
        <v> kom</v>
      </c>
      <c r="E713" s="5">
        <f t="shared" si="344"/>
        <v>506.9999999999999</v>
      </c>
      <c r="F713" s="5">
        <f t="shared" si="344"/>
        <v>365.0399999999999</v>
      </c>
      <c r="G713" s="5">
        <f t="shared" si="344"/>
        <v>657.0719999999999</v>
      </c>
      <c r="H713" s="5">
        <f t="shared" si="344"/>
        <v>839.5919999999999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5"/>
      <c r="T713" s="1"/>
      <c r="U713" s="1"/>
      <c r="V713" s="1"/>
      <c r="W713" s="1"/>
      <c r="X713" s="1"/>
      <c r="Y713" s="1"/>
      <c r="Z713" s="1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spans="1:42" ht="12.75">
      <c r="A714" s="1"/>
      <c r="B714" s="5">
        <f t="shared" si="343"/>
        <v>27</v>
      </c>
      <c r="C714" s="5" t="str">
        <f t="shared" si="343"/>
        <v>Input 27</v>
      </c>
      <c r="D714" s="5" t="str">
        <f t="shared" si="343"/>
        <v> kg</v>
      </c>
      <c r="E714" s="5">
        <f t="shared" si="344"/>
        <v>108.72</v>
      </c>
      <c r="F714" s="5">
        <f t="shared" si="344"/>
        <v>95.13</v>
      </c>
      <c r="G714" s="5">
        <f t="shared" si="344"/>
        <v>163.07999999999998</v>
      </c>
      <c r="H714" s="5">
        <f t="shared" si="344"/>
        <v>271.8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5"/>
      <c r="T714" s="1"/>
      <c r="U714" s="1"/>
      <c r="V714" s="1"/>
      <c r="W714" s="1"/>
      <c r="X714" s="1"/>
      <c r="Y714" s="1"/>
      <c r="Z714" s="1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spans="1:42" ht="12.75">
      <c r="A715" s="1"/>
      <c r="B715" s="5">
        <f t="shared" si="343"/>
        <v>28</v>
      </c>
      <c r="C715" s="5" t="str">
        <f t="shared" si="343"/>
        <v>Input 28</v>
      </c>
      <c r="D715" s="5" t="str">
        <f t="shared" si="343"/>
        <v> kom</v>
      </c>
      <c r="E715" s="5">
        <f t="shared" si="344"/>
        <v>249.44999999999996</v>
      </c>
      <c r="F715" s="5">
        <f t="shared" si="344"/>
        <v>149.66999999999996</v>
      </c>
      <c r="G715" s="5">
        <f t="shared" si="344"/>
        <v>249.44999999999996</v>
      </c>
      <c r="H715" s="5">
        <f t="shared" si="344"/>
        <v>399.1199999999999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5"/>
      <c r="T715" s="1"/>
      <c r="U715" s="1"/>
      <c r="V715" s="1"/>
      <c r="W715" s="1"/>
      <c r="X715" s="1"/>
      <c r="Y715" s="1"/>
      <c r="Z715" s="1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42" ht="12.75">
      <c r="A716" s="1"/>
      <c r="B716" s="5">
        <f t="shared" si="343"/>
        <v>29</v>
      </c>
      <c r="C716" s="5" t="str">
        <f t="shared" si="343"/>
        <v>Input 29</v>
      </c>
      <c r="D716" s="5" t="str">
        <f t="shared" si="343"/>
        <v> kg</v>
      </c>
      <c r="E716" s="5">
        <f t="shared" si="344"/>
        <v>29.375000000000007</v>
      </c>
      <c r="F716" s="5">
        <f t="shared" si="344"/>
        <v>11.750000000000004</v>
      </c>
      <c r="G716" s="5">
        <f t="shared" si="344"/>
        <v>23.500000000000007</v>
      </c>
      <c r="H716" s="5">
        <f t="shared" si="344"/>
        <v>47.000000000000014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5"/>
      <c r="T716" s="1"/>
      <c r="U716" s="1"/>
      <c r="V716" s="1"/>
      <c r="W716" s="1"/>
      <c r="X716" s="1"/>
      <c r="Y716" s="1"/>
      <c r="Z716" s="1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spans="1:42" ht="12.75">
      <c r="A717" s="1"/>
      <c r="B717" s="5">
        <f t="shared" si="343"/>
        <v>30</v>
      </c>
      <c r="C717" s="5" t="str">
        <f t="shared" si="343"/>
        <v>Input 30</v>
      </c>
      <c r="D717" s="5" t="str">
        <f t="shared" si="343"/>
        <v> kom</v>
      </c>
      <c r="E717" s="5">
        <f t="shared" si="344"/>
        <v>56</v>
      </c>
      <c r="F717" s="5">
        <f t="shared" si="344"/>
        <v>33.6</v>
      </c>
      <c r="G717" s="5">
        <f t="shared" si="344"/>
        <v>67.2</v>
      </c>
      <c r="H717" s="5">
        <f t="shared" si="344"/>
        <v>112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5"/>
      <c r="T717" s="1"/>
      <c r="U717" s="1"/>
      <c r="V717" s="1"/>
      <c r="W717" s="1"/>
      <c r="X717" s="1"/>
      <c r="Y717" s="1"/>
      <c r="Z717" s="1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spans="1:42" ht="12.75">
      <c r="A718" s="1"/>
      <c r="B718" s="5">
        <f t="shared" si="343"/>
        <v>31</v>
      </c>
      <c r="C718" s="5" t="str">
        <f t="shared" si="343"/>
        <v>Input 31</v>
      </c>
      <c r="D718" s="5" t="str">
        <f t="shared" si="343"/>
        <v> kom</v>
      </c>
      <c r="E718" s="5">
        <f t="shared" si="344"/>
        <v>280</v>
      </c>
      <c r="F718" s="5">
        <f t="shared" si="344"/>
        <v>336</v>
      </c>
      <c r="G718" s="5">
        <f t="shared" si="344"/>
        <v>504</v>
      </c>
      <c r="H718" s="5">
        <f t="shared" si="344"/>
        <v>672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5"/>
      <c r="T718" s="1"/>
      <c r="U718" s="1"/>
      <c r="V718" s="1"/>
      <c r="W718" s="1"/>
      <c r="X718" s="1"/>
      <c r="Y718" s="1"/>
      <c r="Z718" s="1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spans="1:42" ht="12.75">
      <c r="A719" s="1"/>
      <c r="B719" s="5">
        <f t="shared" si="343"/>
        <v>32</v>
      </c>
      <c r="C719" s="5" t="str">
        <f t="shared" si="343"/>
        <v>Input 32</v>
      </c>
      <c r="D719" s="5" t="str">
        <f t="shared" si="343"/>
        <v> kom</v>
      </c>
      <c r="E719" s="5">
        <f t="shared" si="344"/>
        <v>0.6500000000000001</v>
      </c>
      <c r="F719" s="5">
        <f t="shared" si="344"/>
        <v>1.3000000000000003</v>
      </c>
      <c r="G719" s="5">
        <f t="shared" si="344"/>
        <v>1.9500000000000004</v>
      </c>
      <c r="H719" s="5">
        <f t="shared" si="344"/>
        <v>3.900000000000001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5"/>
      <c r="T719" s="1"/>
      <c r="U719" s="1"/>
      <c r="V719" s="1"/>
      <c r="W719" s="1"/>
      <c r="X719" s="1"/>
      <c r="Y719" s="1"/>
      <c r="Z719" s="1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42" ht="12.75">
      <c r="A720" s="1"/>
      <c r="B720" s="5">
        <f t="shared" si="343"/>
        <v>33</v>
      </c>
      <c r="C720" s="5" t="str">
        <f t="shared" si="343"/>
        <v>Input 33</v>
      </c>
      <c r="D720" s="5" t="str">
        <f t="shared" si="343"/>
        <v> kom</v>
      </c>
      <c r="E720" s="5">
        <f t="shared" si="344"/>
        <v>6.500000000000002</v>
      </c>
      <c r="F720" s="5">
        <f t="shared" si="344"/>
        <v>13.000000000000004</v>
      </c>
      <c r="G720" s="5">
        <f t="shared" si="344"/>
        <v>19.500000000000004</v>
      </c>
      <c r="H720" s="5">
        <f t="shared" si="344"/>
        <v>39.00000000000001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5"/>
      <c r="T720" s="1"/>
      <c r="U720" s="1"/>
      <c r="V720" s="1"/>
      <c r="W720" s="1"/>
      <c r="X720" s="1"/>
      <c r="Y720" s="1"/>
      <c r="Z720" s="1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spans="1:42" ht="12.75">
      <c r="A721" s="1"/>
      <c r="B721" s="5">
        <f t="shared" si="343"/>
        <v>34</v>
      </c>
      <c r="C721" s="5" t="str">
        <f t="shared" si="343"/>
        <v>Input 34</v>
      </c>
      <c r="D721" s="5" t="str">
        <f t="shared" si="343"/>
        <v> kom</v>
      </c>
      <c r="E721" s="5">
        <f t="shared" si="344"/>
        <v>0.4550000000000001</v>
      </c>
      <c r="F721" s="5">
        <f t="shared" si="344"/>
        <v>1.3000000000000003</v>
      </c>
      <c r="G721" s="5">
        <f t="shared" si="344"/>
        <v>1.9500000000000004</v>
      </c>
      <c r="H721" s="5">
        <f t="shared" si="344"/>
        <v>3.900000000000001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5"/>
      <c r="T721" s="1"/>
      <c r="U721" s="1"/>
      <c r="V721" s="1"/>
      <c r="W721" s="1"/>
      <c r="X721" s="1"/>
      <c r="Y721" s="1"/>
      <c r="Z721" s="1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spans="1:42" ht="12.75">
      <c r="A722" s="1"/>
      <c r="B722" s="5">
        <f t="shared" si="343"/>
        <v>35</v>
      </c>
      <c r="C722" s="5" t="str">
        <f t="shared" si="343"/>
        <v>Input 35</v>
      </c>
      <c r="D722" s="5" t="str">
        <f t="shared" si="343"/>
        <v> kom</v>
      </c>
      <c r="E722" s="5">
        <f t="shared" si="344"/>
        <v>19.500000000000004</v>
      </c>
      <c r="F722" s="5">
        <f t="shared" si="344"/>
        <v>13.000000000000004</v>
      </c>
      <c r="G722" s="5">
        <f t="shared" si="344"/>
        <v>26.000000000000007</v>
      </c>
      <c r="H722" s="5">
        <f t="shared" si="344"/>
        <v>39.00000000000001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5"/>
      <c r="T722" s="1"/>
      <c r="U722" s="1"/>
      <c r="V722" s="1"/>
      <c r="W722" s="1"/>
      <c r="X722" s="1"/>
      <c r="Y722" s="1"/>
      <c r="Z722" s="1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spans="1:42" ht="12.75">
      <c r="A723" s="1"/>
      <c r="B723" s="5">
        <f t="shared" si="343"/>
        <v>36</v>
      </c>
      <c r="C723" s="5" t="str">
        <f t="shared" si="343"/>
        <v>Input 36</v>
      </c>
      <c r="D723" s="5" t="str">
        <f t="shared" si="343"/>
        <v> m</v>
      </c>
      <c r="E723" s="5">
        <f t="shared" si="344"/>
        <v>920</v>
      </c>
      <c r="F723" s="5">
        <f t="shared" si="344"/>
        <v>460</v>
      </c>
      <c r="G723" s="5">
        <f t="shared" si="344"/>
        <v>920</v>
      </c>
      <c r="H723" s="5">
        <f t="shared" si="344"/>
        <v>1840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5"/>
      <c r="T723" s="1"/>
      <c r="U723" s="1"/>
      <c r="V723" s="1"/>
      <c r="W723" s="1"/>
      <c r="X723" s="1"/>
      <c r="Y723" s="1"/>
      <c r="Z723" s="1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spans="1:42" ht="12.75">
      <c r="A724" s="1"/>
      <c r="B724" s="5">
        <f t="shared" si="343"/>
        <v>37</v>
      </c>
      <c r="C724" s="5" t="str">
        <f t="shared" si="343"/>
        <v>Input 37</v>
      </c>
      <c r="D724" s="5" t="str">
        <f t="shared" si="343"/>
        <v> kg</v>
      </c>
      <c r="E724" s="5">
        <f t="shared" si="344"/>
        <v>76680</v>
      </c>
      <c r="F724" s="5">
        <f t="shared" si="344"/>
        <v>56800</v>
      </c>
      <c r="G724" s="5">
        <f t="shared" si="344"/>
        <v>113600</v>
      </c>
      <c r="H724" s="5">
        <f t="shared" si="344"/>
        <v>198800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5"/>
      <c r="T724" s="1"/>
      <c r="U724" s="1"/>
      <c r="V724" s="1"/>
      <c r="W724" s="1"/>
      <c r="X724" s="1"/>
      <c r="Y724" s="1"/>
      <c r="Z724" s="1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spans="1:42" ht="12.75">
      <c r="A725" s="1"/>
      <c r="B725" s="5">
        <f t="shared" si="343"/>
        <v>38</v>
      </c>
      <c r="C725" s="5" t="str">
        <f t="shared" si="343"/>
        <v>Input 38</v>
      </c>
      <c r="D725" s="5" t="str">
        <f t="shared" si="343"/>
        <v> m2</v>
      </c>
      <c r="E725" s="5">
        <f t="shared" si="344"/>
        <v>0</v>
      </c>
      <c r="F725" s="5">
        <f t="shared" si="344"/>
        <v>0</v>
      </c>
      <c r="G725" s="5">
        <f t="shared" si="344"/>
        <v>0</v>
      </c>
      <c r="H725" s="5">
        <f t="shared" si="344"/>
        <v>0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5"/>
      <c r="T725" s="1"/>
      <c r="U725" s="1"/>
      <c r="V725" s="1"/>
      <c r="W725" s="1"/>
      <c r="X725" s="1"/>
      <c r="Y725" s="1"/>
      <c r="Z725" s="1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spans="1:42" ht="12.75">
      <c r="A726" s="1"/>
      <c r="B726" s="5">
        <f t="shared" si="343"/>
        <v>39</v>
      </c>
      <c r="C726" s="5" t="str">
        <f t="shared" si="343"/>
        <v>Input 39</v>
      </c>
      <c r="D726" s="5" t="str">
        <f t="shared" si="343"/>
        <v> kom</v>
      </c>
      <c r="E726" s="5">
        <f t="shared" si="344"/>
        <v>0</v>
      </c>
      <c r="F726" s="5">
        <f t="shared" si="344"/>
        <v>0</v>
      </c>
      <c r="G726" s="5">
        <f t="shared" si="344"/>
        <v>0</v>
      </c>
      <c r="H726" s="5">
        <f t="shared" si="344"/>
        <v>0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5"/>
      <c r="T726" s="1"/>
      <c r="U726" s="1"/>
      <c r="V726" s="1"/>
      <c r="W726" s="1"/>
      <c r="X726" s="1"/>
      <c r="Y726" s="1"/>
      <c r="Z726" s="1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spans="1:42" ht="12.75">
      <c r="A727" s="1"/>
      <c r="B727" s="5">
        <f t="shared" si="343"/>
        <v>40</v>
      </c>
      <c r="C727" s="5" t="str">
        <f t="shared" si="343"/>
        <v>Input 40</v>
      </c>
      <c r="D727" s="5" t="str">
        <f t="shared" si="343"/>
        <v> kom</v>
      </c>
      <c r="E727" s="5">
        <f t="shared" si="344"/>
        <v>0</v>
      </c>
      <c r="F727" s="5">
        <f t="shared" si="344"/>
        <v>0</v>
      </c>
      <c r="G727" s="5">
        <f t="shared" si="344"/>
        <v>0</v>
      </c>
      <c r="H727" s="5">
        <f t="shared" si="344"/>
        <v>0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5"/>
      <c r="T727" s="1"/>
      <c r="U727" s="1"/>
      <c r="V727" s="1"/>
      <c r="W727" s="1"/>
      <c r="X727" s="1"/>
      <c r="Y727" s="1"/>
      <c r="Z727" s="1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spans="1:42" ht="12.75">
      <c r="A728" s="1"/>
      <c r="B728" s="16"/>
      <c r="C728" s="16" t="str">
        <f>C416</f>
        <v>   Total</v>
      </c>
      <c r="D728" s="16"/>
      <c r="E728" s="16">
        <f>SUM(E688:E727)</f>
        <v>456410.15</v>
      </c>
      <c r="F728" s="16">
        <f>SUM(F688:F727)</f>
        <v>372871.9665999999</v>
      </c>
      <c r="G728" s="16">
        <f>SUM(G688:G727)</f>
        <v>685017.9004999998</v>
      </c>
      <c r="H728" s="16">
        <f>SUM(H688:H727)</f>
        <v>1080349.884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5"/>
      <c r="T728" s="1"/>
      <c r="U728" s="1"/>
      <c r="V728" s="1"/>
      <c r="W728" s="1"/>
      <c r="X728" s="1"/>
      <c r="Y728" s="1"/>
      <c r="Z728" s="1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spans="1:4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5"/>
      <c r="T729" s="1"/>
      <c r="U729" s="1"/>
      <c r="V729" s="1"/>
      <c r="W729" s="1"/>
      <c r="X729" s="1"/>
      <c r="Y729" s="1"/>
      <c r="Z729" s="1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spans="1:42" ht="12.75">
      <c r="A730" s="3">
        <v>10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5"/>
      <c r="T730" s="1"/>
      <c r="U730" s="1"/>
      <c r="V730" s="1"/>
      <c r="W730" s="1"/>
      <c r="X730" s="1"/>
      <c r="Y730" s="1"/>
      <c r="Z730" s="1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spans="1:42" ht="12.75">
      <c r="A731" s="1"/>
      <c r="B731" s="3" t="s">
        <v>221</v>
      </c>
      <c r="C731" s="3" t="s">
        <v>407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5"/>
      <c r="T731" s="1"/>
      <c r="U731" s="1"/>
      <c r="V731" s="1"/>
      <c r="W731" s="1"/>
      <c r="X731" s="1"/>
      <c r="Y731" s="1"/>
      <c r="Z731" s="1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spans="1:42" ht="12.75">
      <c r="A732" s="1"/>
      <c r="B732" s="1"/>
      <c r="C732" s="1"/>
      <c r="D732" s="1"/>
      <c r="E732" s="1"/>
      <c r="F732" s="1" t="str">
        <f>F161</f>
        <v> - quantity</v>
      </c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5"/>
      <c r="T732" s="1" t="str">
        <f>F732</f>
        <v> - quantity</v>
      </c>
      <c r="U732" s="1"/>
      <c r="V732" s="1"/>
      <c r="W732" s="1"/>
      <c r="X732" s="1"/>
      <c r="Y732" s="1"/>
      <c r="Z732" s="1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spans="1:42" ht="12.75">
      <c r="A733" s="1"/>
      <c r="B733" s="8" t="s">
        <v>255</v>
      </c>
      <c r="C733" s="8" t="s">
        <v>256</v>
      </c>
      <c r="D733" s="8"/>
      <c r="E733" s="8" t="str">
        <f aca="true" t="shared" si="345" ref="E733:E774">D501</f>
        <v>  Units</v>
      </c>
      <c r="F733" s="14"/>
      <c r="G733" s="14" t="str">
        <f>G162</f>
        <v>  By month</v>
      </c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8" t="str">
        <f>R162</f>
        <v>    Total</v>
      </c>
      <c r="S733" s="15"/>
      <c r="T733" s="5"/>
      <c r="U733" s="5" t="str">
        <f>U162</f>
        <v>Quarterly</v>
      </c>
      <c r="V733" s="5"/>
      <c r="W733" s="5"/>
      <c r="X733" s="1"/>
      <c r="Y733" s="1"/>
      <c r="Z733" s="1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spans="1:42" ht="12.75">
      <c r="A734" s="1"/>
      <c r="B734" s="12" t="str">
        <f aca="true" t="shared" si="346" ref="B734:C752">B502</f>
        <v> </v>
      </c>
      <c r="C734" s="12" t="str">
        <f t="shared" si="346"/>
        <v> </v>
      </c>
      <c r="D734" s="12"/>
      <c r="E734" s="12" t="str">
        <f t="shared" si="345"/>
        <v> </v>
      </c>
      <c r="F734" s="12" t="str">
        <f aca="true" t="shared" si="347" ref="F734:Q734">D11</f>
        <v>        1</v>
      </c>
      <c r="G734" s="12" t="str">
        <f t="shared" si="347"/>
        <v>        2</v>
      </c>
      <c r="H734" s="12" t="str">
        <f t="shared" si="347"/>
        <v>        3</v>
      </c>
      <c r="I734" s="12" t="str">
        <f t="shared" si="347"/>
        <v>        4</v>
      </c>
      <c r="J734" s="12" t="str">
        <f t="shared" si="347"/>
        <v>        5</v>
      </c>
      <c r="K734" s="12" t="str">
        <f t="shared" si="347"/>
        <v>        6</v>
      </c>
      <c r="L734" s="12" t="str">
        <f t="shared" si="347"/>
        <v>        7</v>
      </c>
      <c r="M734" s="12" t="str">
        <f t="shared" si="347"/>
        <v>        8</v>
      </c>
      <c r="N734" s="12" t="str">
        <f t="shared" si="347"/>
        <v>        9</v>
      </c>
      <c r="O734" s="12" t="str">
        <f t="shared" si="347"/>
        <v>        10</v>
      </c>
      <c r="P734" s="12" t="str">
        <f t="shared" si="347"/>
        <v>        11</v>
      </c>
      <c r="Q734" s="12" t="str">
        <f t="shared" si="347"/>
        <v>        12</v>
      </c>
      <c r="R734" s="12" t="str">
        <f>R163</f>
        <v> </v>
      </c>
      <c r="S734" s="15"/>
      <c r="T734" s="5" t="str">
        <f>T163</f>
        <v>       Q1</v>
      </c>
      <c r="U734" s="5" t="str">
        <f>U163</f>
        <v>       Q2</v>
      </c>
      <c r="V734" s="5" t="str">
        <f>V163</f>
        <v>       Q3</v>
      </c>
      <c r="W734" s="5" t="str">
        <f>W163</f>
        <v>       Q4</v>
      </c>
      <c r="X734" s="1"/>
      <c r="Y734" s="1"/>
      <c r="Z734" s="1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spans="1:42" ht="12.75">
      <c r="A735" s="1"/>
      <c r="B735" s="5">
        <f t="shared" si="346"/>
        <v>1</v>
      </c>
      <c r="C735" s="1" t="str">
        <f t="shared" si="346"/>
        <v>Input 1</v>
      </c>
      <c r="D735" s="1"/>
      <c r="E735" s="5" t="str">
        <f t="shared" si="345"/>
        <v> kg</v>
      </c>
      <c r="F735" s="5">
        <f aca="true" t="shared" si="348" ref="F735:Q735">$E503*F$477+$F503*F$478+$G503*F$479+$H503*F$480+$I503*F$481+$J503*F$482+$K503*F$483+$L503*F$484+$M503*F$485+$N503*F$486+$O503*F$487+$P503*F$488+$Q503*F$489+$R503*F$490+$S503*F$491+$T503*F$492+$U503*F$493+$V503*F$494+$W503*F$495+$X503*F$496</f>
        <v>19552.8</v>
      </c>
      <c r="G735" s="5">
        <f t="shared" si="348"/>
        <v>23826.6</v>
      </c>
      <c r="H735" s="5">
        <f t="shared" si="348"/>
        <v>29703</v>
      </c>
      <c r="I735" s="5">
        <f t="shared" si="348"/>
        <v>35493</v>
      </c>
      <c r="J735" s="5">
        <f t="shared" si="348"/>
        <v>30643.5</v>
      </c>
      <c r="K735" s="5">
        <f t="shared" si="348"/>
        <v>40257</v>
      </c>
      <c r="L735" s="5">
        <f t="shared" si="348"/>
        <v>22543.5</v>
      </c>
      <c r="M735" s="5">
        <f t="shared" si="348"/>
        <v>31233</v>
      </c>
      <c r="N735" s="5">
        <f t="shared" si="348"/>
        <v>29223.75</v>
      </c>
      <c r="O735" s="5">
        <f t="shared" si="348"/>
        <v>29604.75</v>
      </c>
      <c r="P735" s="5">
        <f t="shared" si="348"/>
        <v>33057.75</v>
      </c>
      <c r="Q735" s="5">
        <f t="shared" si="348"/>
        <v>27075</v>
      </c>
      <c r="R735" s="5">
        <f aca="true" t="shared" si="349" ref="R735:R774">SUM(F735:Q735)</f>
        <v>352213.65</v>
      </c>
      <c r="S735" s="15"/>
      <c r="T735" s="5">
        <f aca="true" t="shared" si="350" ref="T735:T774">SUM(F735:H735)</f>
        <v>73082.4</v>
      </c>
      <c r="U735" s="5">
        <f aca="true" t="shared" si="351" ref="U735:U774">SUM(I735:K735)</f>
        <v>106393.5</v>
      </c>
      <c r="V735" s="5">
        <f aca="true" t="shared" si="352" ref="V735:V774">SUM(L735:N735)</f>
        <v>83000.25</v>
      </c>
      <c r="W735" s="5">
        <f aca="true" t="shared" si="353" ref="W735:W774">SUM(O735:Q735)</f>
        <v>89737.5</v>
      </c>
      <c r="X735" s="1"/>
      <c r="Y735" s="1"/>
      <c r="Z735" s="1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spans="1:42" ht="12.75">
      <c r="A736" s="1"/>
      <c r="B736" s="5">
        <f t="shared" si="346"/>
        <v>2</v>
      </c>
      <c r="C736" s="1" t="str">
        <f t="shared" si="346"/>
        <v>Input 2</v>
      </c>
      <c r="D736" s="1"/>
      <c r="E736" s="5" t="str">
        <f t="shared" si="345"/>
        <v> kg</v>
      </c>
      <c r="F736" s="5">
        <f aca="true" t="shared" si="354" ref="F736:Q736">$E504*F$477+$F504*F$478+$G504*F$479+$H504*F$480+$I504*F$481+$J504*F$482+$K504*F$483+$L504*F$484+$M504*F$485+$N504*F$486+$O504*F$487+$P504*F$488+$Q504*F$489+$R504*F$490+$S504*F$491+$T504*F$492+$U504*F$493+$V504*F$494+$W504*F$495+$X504*F$496</f>
        <v>47908.229999999996</v>
      </c>
      <c r="G736" s="5">
        <f t="shared" si="354"/>
        <v>58380.21</v>
      </c>
      <c r="H736" s="5">
        <f t="shared" si="354"/>
        <v>72778.6</v>
      </c>
      <c r="I736" s="5">
        <f t="shared" si="354"/>
        <v>86965.40000000001</v>
      </c>
      <c r="J736" s="5">
        <f t="shared" si="354"/>
        <v>75083.2</v>
      </c>
      <c r="K736" s="5">
        <f t="shared" si="354"/>
        <v>98638.2</v>
      </c>
      <c r="L736" s="5">
        <f t="shared" si="354"/>
        <v>55236.2</v>
      </c>
      <c r="M736" s="5">
        <f t="shared" si="354"/>
        <v>76527.4</v>
      </c>
      <c r="N736" s="5">
        <f t="shared" si="354"/>
        <v>71604.1</v>
      </c>
      <c r="O736" s="5">
        <f t="shared" si="354"/>
        <v>72537.6</v>
      </c>
      <c r="P736" s="5">
        <f t="shared" si="354"/>
        <v>80998.3</v>
      </c>
      <c r="Q736" s="5">
        <f t="shared" si="354"/>
        <v>66339.6</v>
      </c>
      <c r="R736" s="5">
        <f t="shared" si="349"/>
        <v>862997.04</v>
      </c>
      <c r="S736" s="15"/>
      <c r="T736" s="5">
        <f t="shared" si="350"/>
        <v>179067.04</v>
      </c>
      <c r="U736" s="5">
        <f t="shared" si="351"/>
        <v>260686.8</v>
      </c>
      <c r="V736" s="5">
        <f t="shared" si="352"/>
        <v>203367.69999999998</v>
      </c>
      <c r="W736" s="5">
        <f t="shared" si="353"/>
        <v>219875.50000000003</v>
      </c>
      <c r="X736" s="1"/>
      <c r="Y736" s="1"/>
      <c r="Z736" s="1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spans="1:42" ht="12.75">
      <c r="A737" s="1"/>
      <c r="B737" s="5">
        <f t="shared" si="346"/>
        <v>3</v>
      </c>
      <c r="C737" s="1" t="str">
        <f t="shared" si="346"/>
        <v>Input 3</v>
      </c>
      <c r="D737" s="1"/>
      <c r="E737" s="5" t="str">
        <f t="shared" si="345"/>
        <v> kg</v>
      </c>
      <c r="F737" s="5">
        <f aca="true" t="shared" si="355" ref="F737:Q737">$E505*F$477+$F505*F$478+$G505*F$479+$H505*F$480+$I505*F$481+$J505*F$482+$K505*F$483+$L505*F$484+$M505*F$485+$N505*F$486+$O505*F$487+$P505*F$488+$Q505*F$489+$R505*F$490+$S505*F$491+$T505*F$492+$U505*F$493+$V505*F$494+$W505*F$495+$X505*F$496</f>
        <v>2020.6900000000003</v>
      </c>
      <c r="G737" s="5">
        <f t="shared" si="355"/>
        <v>2461.65</v>
      </c>
      <c r="H737" s="5">
        <f t="shared" si="355"/>
        <v>3068.3</v>
      </c>
      <c r="I737" s="5">
        <f t="shared" si="355"/>
        <v>3666.4</v>
      </c>
      <c r="J737" s="5">
        <f t="shared" si="355"/>
        <v>3165.5</v>
      </c>
      <c r="K737" s="5">
        <f t="shared" si="355"/>
        <v>4158.6</v>
      </c>
      <c r="L737" s="5">
        <f t="shared" si="355"/>
        <v>2329</v>
      </c>
      <c r="M737" s="5">
        <f t="shared" si="355"/>
        <v>3226.4</v>
      </c>
      <c r="N737" s="5">
        <f t="shared" si="355"/>
        <v>3018.95</v>
      </c>
      <c r="O737" s="5">
        <f t="shared" si="355"/>
        <v>3058.35</v>
      </c>
      <c r="P737" s="5">
        <f t="shared" si="355"/>
        <v>3414.95</v>
      </c>
      <c r="Q737" s="5">
        <f t="shared" si="355"/>
        <v>2796.6000000000004</v>
      </c>
      <c r="R737" s="5">
        <f t="shared" si="349"/>
        <v>36385.39</v>
      </c>
      <c r="S737" s="15"/>
      <c r="T737" s="5">
        <f t="shared" si="350"/>
        <v>7550.64</v>
      </c>
      <c r="U737" s="5">
        <f t="shared" si="351"/>
        <v>10990.5</v>
      </c>
      <c r="V737" s="5">
        <f t="shared" si="352"/>
        <v>8574.349999999999</v>
      </c>
      <c r="W737" s="5">
        <f t="shared" si="353"/>
        <v>9269.9</v>
      </c>
      <c r="X737" s="1"/>
      <c r="Y737" s="1"/>
      <c r="Z737" s="1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spans="1:42" ht="12.75">
      <c r="A738" s="1"/>
      <c r="B738" s="5">
        <f t="shared" si="346"/>
        <v>4</v>
      </c>
      <c r="C738" s="1" t="str">
        <f t="shared" si="346"/>
        <v>Input 4</v>
      </c>
      <c r="D738" s="1"/>
      <c r="E738" s="5" t="str">
        <f t="shared" si="345"/>
        <v> kg</v>
      </c>
      <c r="F738" s="5">
        <f aca="true" t="shared" si="356" ref="F738:Q738">$E506*F$477+$F506*F$478+$G506*F$479+$H506*F$480+$I506*F$481+$J506*F$482+$K506*F$483+$L506*F$484+$M506*F$485+$N506*F$486+$O506*F$487+$P506*F$488+$Q506*F$489+$R506*F$490+$S506*F$491+$T506*F$492+$U506*F$493+$V506*F$494+$W506*F$495+$X506*F$496</f>
        <v>45623.200000000004</v>
      </c>
      <c r="G738" s="5">
        <f t="shared" si="356"/>
        <v>55595.4</v>
      </c>
      <c r="H738" s="5">
        <f t="shared" si="356"/>
        <v>69307</v>
      </c>
      <c r="I738" s="5">
        <f t="shared" si="356"/>
        <v>82817</v>
      </c>
      <c r="J738" s="5">
        <f t="shared" si="356"/>
        <v>71501.5</v>
      </c>
      <c r="K738" s="5">
        <f t="shared" si="356"/>
        <v>93933</v>
      </c>
      <c r="L738" s="5">
        <f t="shared" si="356"/>
        <v>52601.5</v>
      </c>
      <c r="M738" s="5">
        <f t="shared" si="356"/>
        <v>72877</v>
      </c>
      <c r="N738" s="5">
        <f t="shared" si="356"/>
        <v>68188.75</v>
      </c>
      <c r="O738" s="5">
        <f t="shared" si="356"/>
        <v>69077.75</v>
      </c>
      <c r="P738" s="5">
        <f t="shared" si="356"/>
        <v>77134.75</v>
      </c>
      <c r="Q738" s="5">
        <f t="shared" si="356"/>
        <v>63175</v>
      </c>
      <c r="R738" s="5">
        <f t="shared" si="349"/>
        <v>821831.85</v>
      </c>
      <c r="S738" s="15"/>
      <c r="T738" s="5">
        <f t="shared" si="350"/>
        <v>170525.6</v>
      </c>
      <c r="U738" s="5">
        <f t="shared" si="351"/>
        <v>248251.5</v>
      </c>
      <c r="V738" s="5">
        <f t="shared" si="352"/>
        <v>193667.25</v>
      </c>
      <c r="W738" s="5">
        <f t="shared" si="353"/>
        <v>209387.5</v>
      </c>
      <c r="X738" s="1"/>
      <c r="Y738" s="1"/>
      <c r="Z738" s="1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spans="1:42" ht="12.75">
      <c r="A739" s="1"/>
      <c r="B739" s="5">
        <f t="shared" si="346"/>
        <v>5</v>
      </c>
      <c r="C739" s="1" t="str">
        <f t="shared" si="346"/>
        <v>Input 5</v>
      </c>
      <c r="D739" s="1"/>
      <c r="E739" s="5" t="str">
        <f t="shared" si="345"/>
        <v> kg</v>
      </c>
      <c r="F739" s="5">
        <f aca="true" t="shared" si="357" ref="F739:Q739">$E507*F$477+$F507*F$478+$G507*F$479+$H507*F$480+$I507*F$481+$J507*F$482+$K507*F$483+$L507*F$484+$M507*F$485+$N507*F$486+$O507*F$487+$P507*F$488+$Q507*F$489+$R507*F$490+$S507*F$491+$T507*F$492+$U507*F$493+$V507*F$494+$W507*F$495+$X507*F$496</f>
        <v>1433.2499999999998</v>
      </c>
      <c r="G739" s="5">
        <f t="shared" si="357"/>
        <v>1719.9</v>
      </c>
      <c r="H739" s="5">
        <f t="shared" si="357"/>
        <v>2132</v>
      </c>
      <c r="I739" s="5">
        <f t="shared" si="357"/>
        <v>2257.45</v>
      </c>
      <c r="J739" s="5">
        <f t="shared" si="357"/>
        <v>1988.35</v>
      </c>
      <c r="K739" s="5">
        <f t="shared" si="357"/>
        <v>2521.35</v>
      </c>
      <c r="L739" s="5">
        <f t="shared" si="357"/>
        <v>1451.4499999999998</v>
      </c>
      <c r="M739" s="5">
        <f t="shared" si="357"/>
        <v>2185.95</v>
      </c>
      <c r="N739" s="5">
        <f t="shared" si="357"/>
        <v>2176.85</v>
      </c>
      <c r="O739" s="5">
        <f t="shared" si="357"/>
        <v>1901.25</v>
      </c>
      <c r="P739" s="5">
        <f t="shared" si="357"/>
        <v>2136.5499999999997</v>
      </c>
      <c r="Q739" s="5">
        <f t="shared" si="357"/>
        <v>1884.35</v>
      </c>
      <c r="R739" s="5">
        <f t="shared" si="349"/>
        <v>23788.699999999997</v>
      </c>
      <c r="S739" s="15"/>
      <c r="T739" s="5">
        <f t="shared" si="350"/>
        <v>5285.15</v>
      </c>
      <c r="U739" s="5">
        <f t="shared" si="351"/>
        <v>6767.15</v>
      </c>
      <c r="V739" s="5">
        <f t="shared" si="352"/>
        <v>5814.25</v>
      </c>
      <c r="W739" s="5">
        <f t="shared" si="353"/>
        <v>5922.15</v>
      </c>
      <c r="X739" s="1"/>
      <c r="Y739" s="1"/>
      <c r="Z739" s="1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spans="1:42" ht="12.75">
      <c r="A740" s="1"/>
      <c r="B740" s="5">
        <f t="shared" si="346"/>
        <v>6</v>
      </c>
      <c r="C740" s="1" t="str">
        <f t="shared" si="346"/>
        <v>Input 6</v>
      </c>
      <c r="D740" s="1"/>
      <c r="E740" s="5" t="str">
        <f t="shared" si="345"/>
        <v> kg</v>
      </c>
      <c r="F740" s="5">
        <f aca="true" t="shared" si="358" ref="F740:Q740">$E508*F$477+$F508*F$478+$G508*F$479+$H508*F$480+$I508*F$481+$J508*F$482+$K508*F$483+$L508*F$484+$M508*F$485+$N508*F$486+$O508*F$487+$P508*F$488+$Q508*F$489+$R508*F$490+$S508*F$491+$T508*F$492+$U508*F$493+$V508*F$494+$W508*F$495+$X508*F$496</f>
        <v>240</v>
      </c>
      <c r="G740" s="5">
        <f t="shared" si="358"/>
        <v>240</v>
      </c>
      <c r="H740" s="5">
        <f t="shared" si="358"/>
        <v>480</v>
      </c>
      <c r="I740" s="5">
        <f t="shared" si="358"/>
        <v>480</v>
      </c>
      <c r="J740" s="5">
        <f t="shared" si="358"/>
        <v>240</v>
      </c>
      <c r="K740" s="5">
        <f t="shared" si="358"/>
        <v>480</v>
      </c>
      <c r="L740" s="5">
        <f t="shared" si="358"/>
        <v>240</v>
      </c>
      <c r="M740" s="5">
        <f t="shared" si="358"/>
        <v>480</v>
      </c>
      <c r="N740" s="5">
        <f t="shared" si="358"/>
        <v>600</v>
      </c>
      <c r="O740" s="5">
        <f t="shared" si="358"/>
        <v>600</v>
      </c>
      <c r="P740" s="5">
        <f t="shared" si="358"/>
        <v>600</v>
      </c>
      <c r="Q740" s="5">
        <f t="shared" si="358"/>
        <v>480</v>
      </c>
      <c r="R740" s="5">
        <f t="shared" si="349"/>
        <v>5160</v>
      </c>
      <c r="S740" s="15"/>
      <c r="T740" s="5">
        <f t="shared" si="350"/>
        <v>960</v>
      </c>
      <c r="U740" s="5">
        <f t="shared" si="351"/>
        <v>1200</v>
      </c>
      <c r="V740" s="5">
        <f t="shared" si="352"/>
        <v>1320</v>
      </c>
      <c r="W740" s="5">
        <f t="shared" si="353"/>
        <v>1680</v>
      </c>
      <c r="X740" s="1"/>
      <c r="Y740" s="1"/>
      <c r="Z740" s="1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spans="1:42" ht="12.75">
      <c r="A741" s="1"/>
      <c r="B741" s="5">
        <f t="shared" si="346"/>
        <v>7</v>
      </c>
      <c r="C741" s="1" t="str">
        <f t="shared" si="346"/>
        <v>Input 7</v>
      </c>
      <c r="D741" s="1"/>
      <c r="E741" s="5" t="str">
        <f t="shared" si="345"/>
        <v> kg</v>
      </c>
      <c r="F741" s="5">
        <f aca="true" t="shared" si="359" ref="F741:Q741">$E509*F$477+$F509*F$478+$G509*F$479+$H509*F$480+$I509*F$481+$J509*F$482+$K509*F$483+$L509*F$484+$M509*F$485+$N509*F$486+$O509*F$487+$P509*F$488+$Q509*F$489+$R509*F$490+$S509*F$491+$T509*F$492+$U509*F$493+$V509*F$494+$W509*F$495+$X509*F$496</f>
        <v>1110</v>
      </c>
      <c r="G741" s="5">
        <f t="shared" si="359"/>
        <v>1110</v>
      </c>
      <c r="H741" s="5">
        <f t="shared" si="359"/>
        <v>2220</v>
      </c>
      <c r="I741" s="5">
        <f t="shared" si="359"/>
        <v>2220</v>
      </c>
      <c r="J741" s="5">
        <f t="shared" si="359"/>
        <v>1110</v>
      </c>
      <c r="K741" s="5">
        <f t="shared" si="359"/>
        <v>2220</v>
      </c>
      <c r="L741" s="5">
        <f t="shared" si="359"/>
        <v>1110</v>
      </c>
      <c r="M741" s="5">
        <f t="shared" si="359"/>
        <v>2220</v>
      </c>
      <c r="N741" s="5">
        <f t="shared" si="359"/>
        <v>2775</v>
      </c>
      <c r="O741" s="5">
        <f t="shared" si="359"/>
        <v>2775</v>
      </c>
      <c r="P741" s="5">
        <f t="shared" si="359"/>
        <v>2775</v>
      </c>
      <c r="Q741" s="5">
        <f t="shared" si="359"/>
        <v>2220</v>
      </c>
      <c r="R741" s="5">
        <f t="shared" si="349"/>
        <v>23865</v>
      </c>
      <c r="S741" s="15"/>
      <c r="T741" s="5">
        <f t="shared" si="350"/>
        <v>4440</v>
      </c>
      <c r="U741" s="5">
        <f t="shared" si="351"/>
        <v>5550</v>
      </c>
      <c r="V741" s="5">
        <f t="shared" si="352"/>
        <v>6105</v>
      </c>
      <c r="W741" s="5">
        <f t="shared" si="353"/>
        <v>7770</v>
      </c>
      <c r="X741" s="1"/>
      <c r="Y741" s="1"/>
      <c r="Z741" s="1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spans="1:42" ht="12.75">
      <c r="A742" s="1"/>
      <c r="B742" s="5">
        <f t="shared" si="346"/>
        <v>8</v>
      </c>
      <c r="C742" s="1" t="str">
        <f t="shared" si="346"/>
        <v>Input 8</v>
      </c>
      <c r="D742" s="1"/>
      <c r="E742" s="5" t="str">
        <f t="shared" si="345"/>
        <v> kg</v>
      </c>
      <c r="F742" s="5">
        <f aca="true" t="shared" si="360" ref="F742:Q742">$E510*F$477+$F510*F$478+$G510*F$479+$H510*F$480+$I510*F$481+$J510*F$482+$K510*F$483+$L510*F$484+$M510*F$485+$N510*F$486+$O510*F$487+$P510*F$488+$Q510*F$489+$R510*F$490+$S510*F$491+$T510*F$492+$U510*F$493+$V510*F$494+$W510*F$495+$X510*F$496</f>
        <v>2115</v>
      </c>
      <c r="G742" s="5">
        <f t="shared" si="360"/>
        <v>2115</v>
      </c>
      <c r="H742" s="5">
        <f t="shared" si="360"/>
        <v>4230</v>
      </c>
      <c r="I742" s="5">
        <f t="shared" si="360"/>
        <v>4230</v>
      </c>
      <c r="J742" s="5">
        <f t="shared" si="360"/>
        <v>2115</v>
      </c>
      <c r="K742" s="5">
        <f t="shared" si="360"/>
        <v>4230</v>
      </c>
      <c r="L742" s="5">
        <f t="shared" si="360"/>
        <v>2115</v>
      </c>
      <c r="M742" s="5">
        <f t="shared" si="360"/>
        <v>4230</v>
      </c>
      <c r="N742" s="5">
        <f t="shared" si="360"/>
        <v>5287.5</v>
      </c>
      <c r="O742" s="5">
        <f t="shared" si="360"/>
        <v>5287.5</v>
      </c>
      <c r="P742" s="5">
        <f t="shared" si="360"/>
        <v>5287.5</v>
      </c>
      <c r="Q742" s="5">
        <f t="shared" si="360"/>
        <v>4230</v>
      </c>
      <c r="R742" s="5">
        <f t="shared" si="349"/>
        <v>45472.5</v>
      </c>
      <c r="S742" s="15"/>
      <c r="T742" s="5">
        <f t="shared" si="350"/>
        <v>8460</v>
      </c>
      <c r="U742" s="5">
        <f t="shared" si="351"/>
        <v>10575</v>
      </c>
      <c r="V742" s="5">
        <f t="shared" si="352"/>
        <v>11632.5</v>
      </c>
      <c r="W742" s="5">
        <f t="shared" si="353"/>
        <v>14805</v>
      </c>
      <c r="X742" s="1"/>
      <c r="Y742" s="1"/>
      <c r="Z742" s="1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spans="1:42" ht="12.75">
      <c r="A743" s="1"/>
      <c r="B743" s="5">
        <f t="shared" si="346"/>
        <v>9</v>
      </c>
      <c r="C743" s="1" t="str">
        <f t="shared" si="346"/>
        <v>Input 9</v>
      </c>
      <c r="D743" s="1"/>
      <c r="E743" s="5" t="str">
        <f t="shared" si="345"/>
        <v> kg</v>
      </c>
      <c r="F743" s="5">
        <f aca="true" t="shared" si="361" ref="F743:Q743">$E511*F$477+$F511*F$478+$G511*F$479+$H511*F$480+$I511*F$481+$J511*F$482+$K511*F$483+$L511*F$484+$M511*F$485+$N511*F$486+$O511*F$487+$P511*F$488+$Q511*F$489+$R511*F$490+$S511*F$491+$T511*F$492+$U511*F$493+$V511*F$494+$W511*F$495+$X511*F$496</f>
        <v>9</v>
      </c>
      <c r="G743" s="5">
        <f t="shared" si="361"/>
        <v>9</v>
      </c>
      <c r="H743" s="5">
        <f t="shared" si="361"/>
        <v>18</v>
      </c>
      <c r="I743" s="5">
        <f t="shared" si="361"/>
        <v>18</v>
      </c>
      <c r="J743" s="5">
        <f t="shared" si="361"/>
        <v>9</v>
      </c>
      <c r="K743" s="5">
        <f t="shared" si="361"/>
        <v>18</v>
      </c>
      <c r="L743" s="5">
        <f t="shared" si="361"/>
        <v>9</v>
      </c>
      <c r="M743" s="5">
        <f t="shared" si="361"/>
        <v>18</v>
      </c>
      <c r="N743" s="5">
        <f t="shared" si="361"/>
        <v>22.5</v>
      </c>
      <c r="O743" s="5">
        <f t="shared" si="361"/>
        <v>22.5</v>
      </c>
      <c r="P743" s="5">
        <f t="shared" si="361"/>
        <v>22.5</v>
      </c>
      <c r="Q743" s="5">
        <f t="shared" si="361"/>
        <v>18</v>
      </c>
      <c r="R743" s="5">
        <f t="shared" si="349"/>
        <v>193.5</v>
      </c>
      <c r="S743" s="15"/>
      <c r="T743" s="5">
        <f t="shared" si="350"/>
        <v>36</v>
      </c>
      <c r="U743" s="5">
        <f t="shared" si="351"/>
        <v>45</v>
      </c>
      <c r="V743" s="5">
        <f t="shared" si="352"/>
        <v>49.5</v>
      </c>
      <c r="W743" s="5">
        <f t="shared" si="353"/>
        <v>63</v>
      </c>
      <c r="X743" s="1"/>
      <c r="Y743" s="1"/>
      <c r="Z743" s="1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spans="1:42" ht="12.75">
      <c r="A744" s="1"/>
      <c r="B744" s="5">
        <f t="shared" si="346"/>
        <v>10</v>
      </c>
      <c r="C744" s="1" t="str">
        <f t="shared" si="346"/>
        <v>Input 10</v>
      </c>
      <c r="D744" s="1"/>
      <c r="E744" s="5" t="str">
        <f t="shared" si="345"/>
        <v> kg</v>
      </c>
      <c r="F744" s="5">
        <f aca="true" t="shared" si="362" ref="F744:Q744">$E512*F$477+$F512*F$478+$G512*F$479+$H512*F$480+$I512*F$481+$J512*F$482+$K512*F$483+$L512*F$484+$M512*F$485+$N512*F$486+$O512*F$487+$P512*F$488+$Q512*F$489+$R512*F$490+$S512*F$491+$T512*F$492+$U512*F$493+$V512*F$494+$W512*F$495+$X512*F$496</f>
        <v>3</v>
      </c>
      <c r="G744" s="5">
        <f t="shared" si="362"/>
        <v>3</v>
      </c>
      <c r="H744" s="5">
        <f t="shared" si="362"/>
        <v>6</v>
      </c>
      <c r="I744" s="5">
        <f t="shared" si="362"/>
        <v>6</v>
      </c>
      <c r="J744" s="5">
        <f t="shared" si="362"/>
        <v>3</v>
      </c>
      <c r="K744" s="5">
        <f t="shared" si="362"/>
        <v>6</v>
      </c>
      <c r="L744" s="5">
        <f t="shared" si="362"/>
        <v>3</v>
      </c>
      <c r="M744" s="5">
        <f t="shared" si="362"/>
        <v>6</v>
      </c>
      <c r="N744" s="5">
        <f t="shared" si="362"/>
        <v>7.5</v>
      </c>
      <c r="O744" s="5">
        <f t="shared" si="362"/>
        <v>7.5</v>
      </c>
      <c r="P744" s="5">
        <f t="shared" si="362"/>
        <v>7.5</v>
      </c>
      <c r="Q744" s="5">
        <f t="shared" si="362"/>
        <v>6</v>
      </c>
      <c r="R744" s="5">
        <f t="shared" si="349"/>
        <v>64.5</v>
      </c>
      <c r="S744" s="15"/>
      <c r="T744" s="5">
        <f t="shared" si="350"/>
        <v>12</v>
      </c>
      <c r="U744" s="5">
        <f t="shared" si="351"/>
        <v>15</v>
      </c>
      <c r="V744" s="5">
        <f t="shared" si="352"/>
        <v>16.5</v>
      </c>
      <c r="W744" s="5">
        <f t="shared" si="353"/>
        <v>21</v>
      </c>
      <c r="X744" s="1"/>
      <c r="Y744" s="1"/>
      <c r="Z744" s="1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spans="1:42" ht="12.75">
      <c r="A745" s="1"/>
      <c r="B745" s="5">
        <f t="shared" si="346"/>
        <v>11</v>
      </c>
      <c r="C745" s="1" t="str">
        <f t="shared" si="346"/>
        <v>Input 11</v>
      </c>
      <c r="D745" s="1"/>
      <c r="E745" s="5" t="str">
        <f t="shared" si="345"/>
        <v> kg</v>
      </c>
      <c r="F745" s="5">
        <f aca="true" t="shared" si="363" ref="F745:Q745">$E513*F$477+$F513*F$478+$G513*F$479+$H513*F$480+$I513*F$481+$J513*F$482+$K513*F$483+$L513*F$484+$M513*F$485+$N513*F$486+$O513*F$487+$P513*F$488+$Q513*F$489+$R513*F$490+$S513*F$491+$T513*F$492+$U513*F$493+$V513*F$494+$W513*F$495+$X513*F$496</f>
        <v>6</v>
      </c>
      <c r="G745" s="5">
        <f t="shared" si="363"/>
        <v>6</v>
      </c>
      <c r="H745" s="5">
        <f t="shared" si="363"/>
        <v>12</v>
      </c>
      <c r="I745" s="5">
        <f t="shared" si="363"/>
        <v>12</v>
      </c>
      <c r="J745" s="5">
        <f t="shared" si="363"/>
        <v>6</v>
      </c>
      <c r="K745" s="5">
        <f t="shared" si="363"/>
        <v>12</v>
      </c>
      <c r="L745" s="5">
        <f t="shared" si="363"/>
        <v>6</v>
      </c>
      <c r="M745" s="5">
        <f t="shared" si="363"/>
        <v>12</v>
      </c>
      <c r="N745" s="5">
        <f t="shared" si="363"/>
        <v>15</v>
      </c>
      <c r="O745" s="5">
        <f t="shared" si="363"/>
        <v>15</v>
      </c>
      <c r="P745" s="5">
        <f t="shared" si="363"/>
        <v>15</v>
      </c>
      <c r="Q745" s="5">
        <f t="shared" si="363"/>
        <v>12</v>
      </c>
      <c r="R745" s="5">
        <f t="shared" si="349"/>
        <v>129</v>
      </c>
      <c r="S745" s="15"/>
      <c r="T745" s="5">
        <f t="shared" si="350"/>
        <v>24</v>
      </c>
      <c r="U745" s="5">
        <f t="shared" si="351"/>
        <v>30</v>
      </c>
      <c r="V745" s="5">
        <f t="shared" si="352"/>
        <v>33</v>
      </c>
      <c r="W745" s="5">
        <f t="shared" si="353"/>
        <v>42</v>
      </c>
      <c r="X745" s="1"/>
      <c r="Y745" s="1"/>
      <c r="Z745" s="1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spans="1:42" ht="12.75">
      <c r="A746" s="1"/>
      <c r="B746" s="5">
        <f t="shared" si="346"/>
        <v>12</v>
      </c>
      <c r="C746" s="1" t="str">
        <f t="shared" si="346"/>
        <v>Input 12</v>
      </c>
      <c r="D746" s="1"/>
      <c r="E746" s="5" t="str">
        <f t="shared" si="345"/>
        <v> kg</v>
      </c>
      <c r="F746" s="5">
        <f aca="true" t="shared" si="364" ref="F746:Q746">$E514*F$477+$F514*F$478+$G514*F$479+$H514*F$480+$I514*F$481+$J514*F$482+$K514*F$483+$L514*F$484+$M514*F$485+$N514*F$486+$O514*F$487+$P514*F$488+$Q514*F$489+$R514*F$490+$S514*F$491+$T514*F$492+$U514*F$493+$V514*F$494+$W514*F$495+$X514*F$496</f>
        <v>24727.5</v>
      </c>
      <c r="G746" s="5">
        <f t="shared" si="364"/>
        <v>35217</v>
      </c>
      <c r="H746" s="5">
        <f t="shared" si="364"/>
        <v>46980</v>
      </c>
      <c r="I746" s="5">
        <f t="shared" si="364"/>
        <v>52033.5</v>
      </c>
      <c r="J746" s="5">
        <f t="shared" si="364"/>
        <v>45300.5</v>
      </c>
      <c r="K746" s="5">
        <f t="shared" si="364"/>
        <v>57850.5</v>
      </c>
      <c r="L746" s="5">
        <f t="shared" si="364"/>
        <v>31153.5</v>
      </c>
      <c r="M746" s="5">
        <f t="shared" si="364"/>
        <v>48188.5</v>
      </c>
      <c r="N746" s="5">
        <f t="shared" si="364"/>
        <v>45955.5</v>
      </c>
      <c r="O746" s="5">
        <f t="shared" si="364"/>
        <v>41787.5</v>
      </c>
      <c r="P746" s="5">
        <f t="shared" si="364"/>
        <v>47886.5</v>
      </c>
      <c r="Q746" s="5">
        <f t="shared" si="364"/>
        <v>43780.5</v>
      </c>
      <c r="R746" s="5">
        <f t="shared" si="349"/>
        <v>520861</v>
      </c>
      <c r="S746" s="15"/>
      <c r="T746" s="5">
        <f t="shared" si="350"/>
        <v>106924.5</v>
      </c>
      <c r="U746" s="5">
        <f t="shared" si="351"/>
        <v>155184.5</v>
      </c>
      <c r="V746" s="5">
        <f t="shared" si="352"/>
        <v>125297.5</v>
      </c>
      <c r="W746" s="5">
        <f t="shared" si="353"/>
        <v>133454.5</v>
      </c>
      <c r="X746" s="1"/>
      <c r="Y746" s="1"/>
      <c r="Z746" s="1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spans="1:42" ht="12.75">
      <c r="A747" s="1"/>
      <c r="B747" s="5">
        <f t="shared" si="346"/>
        <v>13</v>
      </c>
      <c r="C747" s="1" t="str">
        <f t="shared" si="346"/>
        <v>Input 13</v>
      </c>
      <c r="D747" s="1"/>
      <c r="E747" s="5" t="str">
        <f t="shared" si="345"/>
        <v> kg</v>
      </c>
      <c r="F747" s="5">
        <f aca="true" t="shared" si="365" ref="F747:Q747">$E515*F$477+$F515*F$478+$G515*F$479+$H515*F$480+$I515*F$481+$J515*F$482+$K515*F$483+$L515*F$484+$M515*F$485+$N515*F$486+$O515*F$487+$P515*F$488+$Q515*F$489+$R515*F$490+$S515*F$491+$T515*F$492+$U515*F$493+$V515*F$494+$W515*F$495+$X515*F$496</f>
        <v>22595.55</v>
      </c>
      <c r="G747" s="5">
        <f t="shared" si="365"/>
        <v>26219.1</v>
      </c>
      <c r="H747" s="5">
        <f t="shared" si="365"/>
        <v>32084</v>
      </c>
      <c r="I747" s="5">
        <f t="shared" si="365"/>
        <v>34315.45</v>
      </c>
      <c r="J747" s="5">
        <f t="shared" si="365"/>
        <v>30347.95</v>
      </c>
      <c r="K747" s="5">
        <f t="shared" si="365"/>
        <v>38290.95</v>
      </c>
      <c r="L747" s="5">
        <f t="shared" si="365"/>
        <v>22522.45</v>
      </c>
      <c r="M747" s="5">
        <f t="shared" si="365"/>
        <v>33432.95</v>
      </c>
      <c r="N747" s="5">
        <f t="shared" si="365"/>
        <v>33345.45</v>
      </c>
      <c r="O747" s="5">
        <f t="shared" si="365"/>
        <v>29384.45</v>
      </c>
      <c r="P747" s="5">
        <f t="shared" si="365"/>
        <v>32841.95</v>
      </c>
      <c r="Q747" s="5">
        <f t="shared" si="365"/>
        <v>28899.95</v>
      </c>
      <c r="R747" s="5">
        <f t="shared" si="349"/>
        <v>364280.20000000007</v>
      </c>
      <c r="S747" s="15"/>
      <c r="T747" s="5">
        <f t="shared" si="350"/>
        <v>80898.65</v>
      </c>
      <c r="U747" s="5">
        <f t="shared" si="351"/>
        <v>102954.34999999999</v>
      </c>
      <c r="V747" s="5">
        <f t="shared" si="352"/>
        <v>89300.84999999999</v>
      </c>
      <c r="W747" s="5">
        <f t="shared" si="353"/>
        <v>91126.34999999999</v>
      </c>
      <c r="X747" s="1"/>
      <c r="Y747" s="1"/>
      <c r="Z747" s="1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spans="1:42" ht="12.75">
      <c r="A748" s="1"/>
      <c r="B748" s="5">
        <f t="shared" si="346"/>
        <v>14</v>
      </c>
      <c r="C748" s="1" t="str">
        <f t="shared" si="346"/>
        <v>Input 14</v>
      </c>
      <c r="D748" s="1"/>
      <c r="E748" s="5" t="str">
        <f t="shared" si="345"/>
        <v> kg</v>
      </c>
      <c r="F748" s="5">
        <f aca="true" t="shared" si="366" ref="F748:Q748">$E516*F$477+$F516*F$478+$G516*F$479+$H516*F$480+$I516*F$481+$J516*F$482+$K516*F$483+$L516*F$484+$M516*F$485+$N516*F$486+$O516*F$487+$P516*F$488+$Q516*F$489+$R516*F$490+$S516*F$491+$T516*F$492+$U516*F$493+$V516*F$494+$W516*F$495+$X516*F$496</f>
        <v>30429</v>
      </c>
      <c r="G748" s="5">
        <f t="shared" si="366"/>
        <v>35910</v>
      </c>
      <c r="H748" s="5">
        <f t="shared" si="366"/>
        <v>43470</v>
      </c>
      <c r="I748" s="5">
        <f t="shared" si="366"/>
        <v>0</v>
      </c>
      <c r="J748" s="5">
        <f t="shared" si="366"/>
        <v>0</v>
      </c>
      <c r="K748" s="5">
        <f t="shared" si="366"/>
        <v>0</v>
      </c>
      <c r="L748" s="5">
        <f t="shared" si="366"/>
        <v>0</v>
      </c>
      <c r="M748" s="5">
        <f t="shared" si="366"/>
        <v>20790</v>
      </c>
      <c r="N748" s="5">
        <f t="shared" si="366"/>
        <v>41580</v>
      </c>
      <c r="O748" s="5">
        <f t="shared" si="366"/>
        <v>0</v>
      </c>
      <c r="P748" s="5">
        <f t="shared" si="366"/>
        <v>0</v>
      </c>
      <c r="Q748" s="5">
        <f t="shared" si="366"/>
        <v>0</v>
      </c>
      <c r="R748" s="5">
        <f t="shared" si="349"/>
        <v>172179</v>
      </c>
      <c r="S748" s="15"/>
      <c r="T748" s="5">
        <f t="shared" si="350"/>
        <v>109809</v>
      </c>
      <c r="U748" s="5">
        <f t="shared" si="351"/>
        <v>0</v>
      </c>
      <c r="V748" s="5">
        <f t="shared" si="352"/>
        <v>62370</v>
      </c>
      <c r="W748" s="5">
        <f t="shared" si="353"/>
        <v>0</v>
      </c>
      <c r="X748" s="1"/>
      <c r="Y748" s="1"/>
      <c r="Z748" s="1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spans="1:42" ht="12.75">
      <c r="A749" s="1"/>
      <c r="B749" s="5">
        <f t="shared" si="346"/>
        <v>15</v>
      </c>
      <c r="C749" s="1" t="str">
        <f t="shared" si="346"/>
        <v>Input 15</v>
      </c>
      <c r="D749" s="1"/>
      <c r="E749" s="5" t="str">
        <f t="shared" si="345"/>
        <v> kg</v>
      </c>
      <c r="F749" s="5">
        <f aca="true" t="shared" si="367" ref="F749:Q749">$E517*F$477+$F517*F$478+$G517*F$479+$H517*F$480+$I517*F$481+$J517*F$482+$K517*F$483+$L517*F$484+$M517*F$485+$N517*F$486+$O517*F$487+$P517*F$488+$Q517*F$489+$R517*F$490+$S517*F$491+$T517*F$492+$U517*F$493+$V517*F$494+$W517*F$495+$X517*F$496</f>
        <v>0</v>
      </c>
      <c r="G749" s="5">
        <f t="shared" si="367"/>
        <v>0</v>
      </c>
      <c r="H749" s="5">
        <f t="shared" si="367"/>
        <v>0</v>
      </c>
      <c r="I749" s="5">
        <f t="shared" si="367"/>
        <v>0</v>
      </c>
      <c r="J749" s="5">
        <f t="shared" si="367"/>
        <v>0</v>
      </c>
      <c r="K749" s="5">
        <f t="shared" si="367"/>
        <v>0</v>
      </c>
      <c r="L749" s="5">
        <f t="shared" si="367"/>
        <v>0</v>
      </c>
      <c r="M749" s="5">
        <f t="shared" si="367"/>
        <v>0</v>
      </c>
      <c r="N749" s="5">
        <f t="shared" si="367"/>
        <v>0</v>
      </c>
      <c r="O749" s="5">
        <f t="shared" si="367"/>
        <v>0</v>
      </c>
      <c r="P749" s="5">
        <f t="shared" si="367"/>
        <v>0</v>
      </c>
      <c r="Q749" s="5">
        <f t="shared" si="367"/>
        <v>0</v>
      </c>
      <c r="R749" s="5">
        <f t="shared" si="349"/>
        <v>0</v>
      </c>
      <c r="S749" s="15"/>
      <c r="T749" s="5">
        <f t="shared" si="350"/>
        <v>0</v>
      </c>
      <c r="U749" s="5">
        <f t="shared" si="351"/>
        <v>0</v>
      </c>
      <c r="V749" s="5">
        <f t="shared" si="352"/>
        <v>0</v>
      </c>
      <c r="W749" s="5">
        <f t="shared" si="353"/>
        <v>0</v>
      </c>
      <c r="X749" s="1"/>
      <c r="Y749" s="1"/>
      <c r="Z749" s="1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spans="1:42" ht="12.75">
      <c r="A750" s="1"/>
      <c r="B750" s="5">
        <f t="shared" si="346"/>
        <v>16</v>
      </c>
      <c r="C750" s="1" t="str">
        <f t="shared" si="346"/>
        <v>Input 16</v>
      </c>
      <c r="D750" s="1"/>
      <c r="E750" s="5" t="str">
        <f t="shared" si="345"/>
        <v> kg</v>
      </c>
      <c r="F750" s="5">
        <f aca="true" t="shared" si="368" ref="F750:Q750">$E518*F$477+$F518*F$478+$G518*F$479+$H518*F$480+$I518*F$481+$J518*F$482+$K518*F$483+$L518*F$484+$M518*F$485+$N518*F$486+$O518*F$487+$P518*F$488+$Q518*F$489+$R518*F$490+$S518*F$491+$T518*F$492+$U518*F$493+$V518*F$494+$W518*F$495+$X518*F$496</f>
        <v>0</v>
      </c>
      <c r="G750" s="5">
        <f t="shared" si="368"/>
        <v>0</v>
      </c>
      <c r="H750" s="5">
        <f t="shared" si="368"/>
        <v>0</v>
      </c>
      <c r="I750" s="5">
        <f t="shared" si="368"/>
        <v>0</v>
      </c>
      <c r="J750" s="5">
        <f t="shared" si="368"/>
        <v>0</v>
      </c>
      <c r="K750" s="5">
        <f t="shared" si="368"/>
        <v>0</v>
      </c>
      <c r="L750" s="5">
        <f t="shared" si="368"/>
        <v>0</v>
      </c>
      <c r="M750" s="5">
        <f t="shared" si="368"/>
        <v>0</v>
      </c>
      <c r="N750" s="5">
        <f t="shared" si="368"/>
        <v>0</v>
      </c>
      <c r="O750" s="5">
        <f t="shared" si="368"/>
        <v>0</v>
      </c>
      <c r="P750" s="5">
        <f t="shared" si="368"/>
        <v>0</v>
      </c>
      <c r="Q750" s="5">
        <f t="shared" si="368"/>
        <v>0</v>
      </c>
      <c r="R750" s="5">
        <f t="shared" si="349"/>
        <v>0</v>
      </c>
      <c r="S750" s="15"/>
      <c r="T750" s="5">
        <f t="shared" si="350"/>
        <v>0</v>
      </c>
      <c r="U750" s="5">
        <f t="shared" si="351"/>
        <v>0</v>
      </c>
      <c r="V750" s="5">
        <f t="shared" si="352"/>
        <v>0</v>
      </c>
      <c r="W750" s="5">
        <f t="shared" si="353"/>
        <v>0</v>
      </c>
      <c r="X750" s="1"/>
      <c r="Y750" s="1"/>
      <c r="Z750" s="1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spans="1:42" ht="12.75">
      <c r="A751" s="1"/>
      <c r="B751" s="5">
        <f t="shared" si="346"/>
        <v>17</v>
      </c>
      <c r="C751" s="1" t="str">
        <f t="shared" si="346"/>
        <v>Input 17</v>
      </c>
      <c r="D751" s="1"/>
      <c r="E751" s="5" t="str">
        <f t="shared" si="345"/>
        <v> kg</v>
      </c>
      <c r="F751" s="5">
        <f aca="true" t="shared" si="369" ref="F751:Q751">$E519*F$477+$F519*F$478+$G519*F$479+$H519*F$480+$I519*F$481+$J519*F$482+$K519*F$483+$L519*F$484+$M519*F$485+$N519*F$486+$O519*F$487+$P519*F$488+$Q519*F$489+$R519*F$490+$S519*F$491+$T519*F$492+$U519*F$493+$V519*F$494+$W519*F$495+$X519*F$496</f>
        <v>60.63750000000002</v>
      </c>
      <c r="G751" s="5">
        <f t="shared" si="369"/>
        <v>72.765</v>
      </c>
      <c r="H751" s="5">
        <f t="shared" si="369"/>
        <v>90.20000000000002</v>
      </c>
      <c r="I751" s="5">
        <f t="shared" si="369"/>
        <v>95.50750000000001</v>
      </c>
      <c r="J751" s="5">
        <f t="shared" si="369"/>
        <v>84.1225</v>
      </c>
      <c r="K751" s="5">
        <f t="shared" si="369"/>
        <v>106.6725</v>
      </c>
      <c r="L751" s="5">
        <f t="shared" si="369"/>
        <v>61.4075</v>
      </c>
      <c r="M751" s="5">
        <f t="shared" si="369"/>
        <v>92.4825</v>
      </c>
      <c r="N751" s="5">
        <f t="shared" si="369"/>
        <v>92.09750000000003</v>
      </c>
      <c r="O751" s="5">
        <f t="shared" si="369"/>
        <v>80.43750000000001</v>
      </c>
      <c r="P751" s="5">
        <f t="shared" si="369"/>
        <v>90.3925</v>
      </c>
      <c r="Q751" s="5">
        <f t="shared" si="369"/>
        <v>79.7225</v>
      </c>
      <c r="R751" s="5">
        <f t="shared" si="349"/>
        <v>1006.4450000000002</v>
      </c>
      <c r="S751" s="15"/>
      <c r="T751" s="5">
        <f t="shared" si="350"/>
        <v>223.60250000000005</v>
      </c>
      <c r="U751" s="5">
        <f t="shared" si="351"/>
        <v>286.3025</v>
      </c>
      <c r="V751" s="5">
        <f t="shared" si="352"/>
        <v>245.9875</v>
      </c>
      <c r="W751" s="5">
        <f t="shared" si="353"/>
        <v>250.5525</v>
      </c>
      <c r="X751" s="1"/>
      <c r="Y751" s="1"/>
      <c r="Z751" s="1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spans="1:42" ht="12.75">
      <c r="A752" s="1"/>
      <c r="B752" s="5">
        <f t="shared" si="346"/>
        <v>18</v>
      </c>
      <c r="C752" s="1" t="str">
        <f t="shared" si="346"/>
        <v>Input 18</v>
      </c>
      <c r="D752" s="1"/>
      <c r="E752" s="5" t="str">
        <f t="shared" si="345"/>
        <v> kg</v>
      </c>
      <c r="F752" s="5">
        <f aca="true" t="shared" si="370" ref="F752:Q752">$E520*F$477+$F520*F$478+$G520*F$479+$H520*F$480+$I520*F$481+$J520*F$482+$K520*F$483+$L520*F$484+$M520*F$485+$N520*F$486+$O520*F$487+$P520*F$488+$Q520*F$489+$R520*F$490+$S520*F$491+$T520*F$492+$U520*F$493+$V520*F$494+$W520*F$495+$X520*F$496</f>
        <v>496.12499999999994</v>
      </c>
      <c r="G752" s="5">
        <f t="shared" si="370"/>
        <v>595.35</v>
      </c>
      <c r="H752" s="5">
        <f t="shared" si="370"/>
        <v>738</v>
      </c>
      <c r="I752" s="5">
        <f t="shared" si="370"/>
        <v>781.425</v>
      </c>
      <c r="J752" s="5">
        <f t="shared" si="370"/>
        <v>688.275</v>
      </c>
      <c r="K752" s="5">
        <f t="shared" si="370"/>
        <v>872.775</v>
      </c>
      <c r="L752" s="5">
        <f t="shared" si="370"/>
        <v>502.42499999999995</v>
      </c>
      <c r="M752" s="5">
        <f t="shared" si="370"/>
        <v>756.675</v>
      </c>
      <c r="N752" s="5">
        <f t="shared" si="370"/>
        <v>753.5249999999999</v>
      </c>
      <c r="O752" s="5">
        <f t="shared" si="370"/>
        <v>658.1249999999999</v>
      </c>
      <c r="P752" s="5">
        <f t="shared" si="370"/>
        <v>739.5749999999999</v>
      </c>
      <c r="Q752" s="5">
        <f t="shared" si="370"/>
        <v>652.275</v>
      </c>
      <c r="R752" s="5">
        <f t="shared" si="349"/>
        <v>8234.55</v>
      </c>
      <c r="S752" s="15"/>
      <c r="T752" s="5">
        <f t="shared" si="350"/>
        <v>1829.475</v>
      </c>
      <c r="U752" s="5">
        <f t="shared" si="351"/>
        <v>2342.475</v>
      </c>
      <c r="V752" s="5">
        <f t="shared" si="352"/>
        <v>2012.6249999999998</v>
      </c>
      <c r="W752" s="5">
        <f t="shared" si="353"/>
        <v>2049.975</v>
      </c>
      <c r="X752" s="1"/>
      <c r="Y752" s="1"/>
      <c r="Z752" s="1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spans="1:42" ht="12.75">
      <c r="A753" s="1"/>
      <c r="B753" s="5">
        <f aca="true" t="shared" si="371" ref="B753:C772">B521</f>
        <v>19</v>
      </c>
      <c r="C753" s="1" t="str">
        <f t="shared" si="371"/>
        <v>Input 19</v>
      </c>
      <c r="D753" s="1"/>
      <c r="E753" s="5" t="str">
        <f t="shared" si="345"/>
        <v> kg</v>
      </c>
      <c r="F753" s="5">
        <f aca="true" t="shared" si="372" ref="F753:Q753">$E521*F$477+$F521*F$478+$G521*F$479+$H521*F$480+$I521*F$481+$J521*F$482+$K521*F$483+$L521*F$484+$M521*F$485+$N521*F$486+$O521*F$487+$P521*F$488+$Q521*F$489+$R521*F$490+$S521*F$491+$T521*F$492+$U521*F$493+$V521*F$494+$W521*F$495+$X521*F$496</f>
        <v>49641.5</v>
      </c>
      <c r="G753" s="5">
        <f t="shared" si="372"/>
        <v>65143.49999999999</v>
      </c>
      <c r="H753" s="5">
        <f t="shared" si="372"/>
        <v>77970</v>
      </c>
      <c r="I753" s="5">
        <f t="shared" si="372"/>
        <v>93840</v>
      </c>
      <c r="J753" s="5">
        <f t="shared" si="372"/>
        <v>80040</v>
      </c>
      <c r="K753" s="5">
        <f t="shared" si="372"/>
        <v>103499.99999999999</v>
      </c>
      <c r="L753" s="5">
        <f t="shared" si="372"/>
        <v>48989.99999999999</v>
      </c>
      <c r="M753" s="5">
        <f t="shared" si="372"/>
        <v>80040</v>
      </c>
      <c r="N753" s="5">
        <f t="shared" si="372"/>
        <v>69690</v>
      </c>
      <c r="O753" s="5">
        <f t="shared" si="372"/>
        <v>69000</v>
      </c>
      <c r="P753" s="5">
        <f t="shared" si="372"/>
        <v>82110</v>
      </c>
      <c r="Q753" s="5">
        <f t="shared" si="372"/>
        <v>80040</v>
      </c>
      <c r="R753" s="5">
        <f t="shared" si="349"/>
        <v>900005</v>
      </c>
      <c r="S753" s="15"/>
      <c r="T753" s="5">
        <f t="shared" si="350"/>
        <v>192755</v>
      </c>
      <c r="U753" s="5">
        <f t="shared" si="351"/>
        <v>277380</v>
      </c>
      <c r="V753" s="5">
        <f t="shared" si="352"/>
        <v>198720</v>
      </c>
      <c r="W753" s="5">
        <f t="shared" si="353"/>
        <v>231150</v>
      </c>
      <c r="X753" s="1"/>
      <c r="Y753" s="1"/>
      <c r="Z753" s="1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spans="1:42" ht="12.75">
      <c r="A754" s="1"/>
      <c r="B754" s="5">
        <f t="shared" si="371"/>
        <v>20</v>
      </c>
      <c r="C754" s="1" t="str">
        <f t="shared" si="371"/>
        <v>Input 20</v>
      </c>
      <c r="D754" s="1"/>
      <c r="E754" s="5" t="str">
        <f t="shared" si="345"/>
        <v> kg</v>
      </c>
      <c r="F754" s="5">
        <f aca="true" t="shared" si="373" ref="F754:Q754">$E522*F$477+$F522*F$478+$G522*F$479+$H522*F$480+$I522*F$481+$J522*F$482+$K522*F$483+$L522*F$484+$M522*F$485+$N522*F$486+$O522*F$487+$P522*F$488+$Q522*F$489+$R522*F$490+$S522*F$491+$T522*F$492+$U522*F$493+$V522*F$494+$W522*F$495+$X522*F$496</f>
        <v>13583.600000000002</v>
      </c>
      <c r="G754" s="5">
        <f t="shared" si="373"/>
        <v>10364</v>
      </c>
      <c r="H754" s="5">
        <f t="shared" si="373"/>
        <v>12348</v>
      </c>
      <c r="I754" s="5">
        <f t="shared" si="373"/>
        <v>8800.8</v>
      </c>
      <c r="J754" s="5">
        <f t="shared" si="373"/>
        <v>8940</v>
      </c>
      <c r="K754" s="5">
        <f t="shared" si="373"/>
        <v>11340</v>
      </c>
      <c r="L754" s="5">
        <f t="shared" si="373"/>
        <v>11264.8</v>
      </c>
      <c r="M754" s="5">
        <f t="shared" si="373"/>
        <v>12532.8</v>
      </c>
      <c r="N754" s="5">
        <f t="shared" si="373"/>
        <v>16908</v>
      </c>
      <c r="O754" s="5">
        <f t="shared" si="373"/>
        <v>11543.2</v>
      </c>
      <c r="P754" s="5">
        <f t="shared" si="373"/>
        <v>10325.6</v>
      </c>
      <c r="Q754" s="5">
        <f t="shared" si="373"/>
        <v>3804</v>
      </c>
      <c r="R754" s="5">
        <f t="shared" si="349"/>
        <v>131754.80000000002</v>
      </c>
      <c r="S754" s="15"/>
      <c r="T754" s="5">
        <f t="shared" si="350"/>
        <v>36295.600000000006</v>
      </c>
      <c r="U754" s="5">
        <f t="shared" si="351"/>
        <v>29080.8</v>
      </c>
      <c r="V754" s="5">
        <f t="shared" si="352"/>
        <v>40705.6</v>
      </c>
      <c r="W754" s="5">
        <f t="shared" si="353"/>
        <v>25672.800000000003</v>
      </c>
      <c r="X754" s="1"/>
      <c r="Y754" s="1"/>
      <c r="Z754" s="1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spans="1:42" ht="12.75">
      <c r="A755" s="1"/>
      <c r="B755" s="5">
        <f t="shared" si="371"/>
        <v>21</v>
      </c>
      <c r="C755" s="1" t="str">
        <f t="shared" si="371"/>
        <v>Input 21</v>
      </c>
      <c r="D755" s="1"/>
      <c r="E755" s="5" t="str">
        <f t="shared" si="345"/>
        <v> kg</v>
      </c>
      <c r="F755" s="5">
        <f aca="true" t="shared" si="374" ref="F755:Q755">$E523*F$477+$F523*F$478+$G523*F$479+$H523*F$480+$I523*F$481+$J523*F$482+$K523*F$483+$L523*F$484+$M523*F$485+$N523*F$486+$O523*F$487+$P523*F$488+$Q523*F$489+$R523*F$490+$S523*F$491+$T523*F$492+$U523*F$493+$V523*F$494+$W523*F$495+$X523*F$496</f>
        <v>19832.9</v>
      </c>
      <c r="G755" s="5">
        <f t="shared" si="374"/>
        <v>21780</v>
      </c>
      <c r="H755" s="5">
        <f t="shared" si="374"/>
        <v>25740</v>
      </c>
      <c r="I755" s="5">
        <f t="shared" si="374"/>
        <v>24414.9</v>
      </c>
      <c r="J755" s="5">
        <f t="shared" si="374"/>
        <v>23702.9</v>
      </c>
      <c r="K755" s="5">
        <f t="shared" si="374"/>
        <v>24879.9</v>
      </c>
      <c r="L755" s="5">
        <f t="shared" si="374"/>
        <v>22433.9</v>
      </c>
      <c r="M755" s="5">
        <f t="shared" si="374"/>
        <v>29093.9</v>
      </c>
      <c r="N755" s="5">
        <f t="shared" si="374"/>
        <v>29558.9</v>
      </c>
      <c r="O755" s="5">
        <f t="shared" si="374"/>
        <v>29248.9</v>
      </c>
      <c r="P755" s="5">
        <f t="shared" si="374"/>
        <v>30207.9</v>
      </c>
      <c r="Q755" s="5">
        <f t="shared" si="374"/>
        <v>31137.9</v>
      </c>
      <c r="R755" s="5">
        <f t="shared" si="349"/>
        <v>312032</v>
      </c>
      <c r="S755" s="15"/>
      <c r="T755" s="5">
        <f t="shared" si="350"/>
        <v>67352.9</v>
      </c>
      <c r="U755" s="5">
        <f t="shared" si="351"/>
        <v>72997.70000000001</v>
      </c>
      <c r="V755" s="5">
        <f t="shared" si="352"/>
        <v>81086.70000000001</v>
      </c>
      <c r="W755" s="5">
        <f t="shared" si="353"/>
        <v>90594.70000000001</v>
      </c>
      <c r="X755" s="1"/>
      <c r="Y755" s="1"/>
      <c r="Z755" s="1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spans="1:42" ht="12.75">
      <c r="A756" s="1"/>
      <c r="B756" s="5">
        <f t="shared" si="371"/>
        <v>22</v>
      </c>
      <c r="C756" s="1" t="str">
        <f t="shared" si="371"/>
        <v>Input 22</v>
      </c>
      <c r="D756" s="1"/>
      <c r="E756" s="5" t="str">
        <f t="shared" si="345"/>
        <v> kg</v>
      </c>
      <c r="F756" s="5">
        <f aca="true" t="shared" si="375" ref="F756:Q756">$E524*F$477+$F524*F$478+$G524*F$479+$H524*F$480+$I524*F$481+$J524*F$482+$K524*F$483+$L524*F$484+$M524*F$485+$N524*F$486+$O524*F$487+$P524*F$488+$Q524*F$489+$R524*F$490+$S524*F$491+$T524*F$492+$U524*F$493+$V524*F$494+$W524*F$495+$X524*F$496</f>
        <v>6568.8</v>
      </c>
      <c r="G756" s="5">
        <f t="shared" si="375"/>
        <v>7273.2</v>
      </c>
      <c r="H756" s="5">
        <f t="shared" si="375"/>
        <v>8595.6</v>
      </c>
      <c r="I756" s="5">
        <f t="shared" si="375"/>
        <v>10432.800000000001</v>
      </c>
      <c r="J756" s="5">
        <f t="shared" si="375"/>
        <v>9788.800000000001</v>
      </c>
      <c r="K756" s="5">
        <f t="shared" si="375"/>
        <v>10432.800000000001</v>
      </c>
      <c r="L756" s="5">
        <f t="shared" si="375"/>
        <v>8500.800000000001</v>
      </c>
      <c r="M756" s="5">
        <f t="shared" si="375"/>
        <v>11720.800000000001</v>
      </c>
      <c r="N756" s="5">
        <f t="shared" si="375"/>
        <v>11720.800000000001</v>
      </c>
      <c r="O756" s="5">
        <f t="shared" si="375"/>
        <v>11720.800000000001</v>
      </c>
      <c r="P756" s="5">
        <f t="shared" si="375"/>
        <v>13008.800000000001</v>
      </c>
      <c r="Q756" s="5">
        <f t="shared" si="375"/>
        <v>13008.800000000001</v>
      </c>
      <c r="R756" s="5">
        <f t="shared" si="349"/>
        <v>122772.80000000002</v>
      </c>
      <c r="S756" s="15"/>
      <c r="T756" s="5">
        <f t="shared" si="350"/>
        <v>22437.6</v>
      </c>
      <c r="U756" s="5">
        <f t="shared" si="351"/>
        <v>30654.4</v>
      </c>
      <c r="V756" s="5">
        <f t="shared" si="352"/>
        <v>31942.4</v>
      </c>
      <c r="W756" s="5">
        <f t="shared" si="353"/>
        <v>37738.4</v>
      </c>
      <c r="X756" s="1"/>
      <c r="Y756" s="1"/>
      <c r="Z756" s="1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spans="1:42" ht="12.75">
      <c r="A757" s="1"/>
      <c r="B757" s="5">
        <f t="shared" si="371"/>
        <v>23</v>
      </c>
      <c r="C757" s="1" t="str">
        <f t="shared" si="371"/>
        <v>Input 23</v>
      </c>
      <c r="D757" s="1"/>
      <c r="E757" s="5" t="str">
        <f t="shared" si="345"/>
        <v> kom</v>
      </c>
      <c r="F757" s="5">
        <f aca="true" t="shared" si="376" ref="F757:Q757">$E525*F$477+$F525*F$478+$G525*F$479+$H525*F$480+$I525*F$481+$J525*F$482+$K525*F$483+$L525*F$484+$M525*F$485+$N525*F$486+$O525*F$487+$P525*F$488+$Q525*F$489+$R525*F$490+$S525*F$491+$T525*F$492+$U525*F$493+$V525*F$494+$W525*F$495+$X525*F$496</f>
        <v>25084.5</v>
      </c>
      <c r="G757" s="5">
        <f t="shared" si="376"/>
        <v>30067.8</v>
      </c>
      <c r="H757" s="5">
        <f t="shared" si="376"/>
        <v>37400</v>
      </c>
      <c r="I757" s="5">
        <f t="shared" si="376"/>
        <v>39580.899999999994</v>
      </c>
      <c r="J757" s="5">
        <f t="shared" si="376"/>
        <v>34734.7</v>
      </c>
      <c r="K757" s="5">
        <f t="shared" si="376"/>
        <v>44168.7</v>
      </c>
      <c r="L757" s="5">
        <f t="shared" si="376"/>
        <v>25400.9</v>
      </c>
      <c r="M757" s="5">
        <f t="shared" si="376"/>
        <v>38337.899999999994</v>
      </c>
      <c r="N757" s="5">
        <f t="shared" si="376"/>
        <v>38263.7</v>
      </c>
      <c r="O757" s="5">
        <f t="shared" si="376"/>
        <v>33472.5</v>
      </c>
      <c r="P757" s="5">
        <f t="shared" si="376"/>
        <v>37563.1</v>
      </c>
      <c r="Q757" s="5">
        <f t="shared" si="376"/>
        <v>33094.7</v>
      </c>
      <c r="R757" s="5">
        <f t="shared" si="349"/>
        <v>417169.4</v>
      </c>
      <c r="S757" s="15"/>
      <c r="T757" s="5">
        <f t="shared" si="350"/>
        <v>92552.3</v>
      </c>
      <c r="U757" s="5">
        <f t="shared" si="351"/>
        <v>118484.29999999999</v>
      </c>
      <c r="V757" s="5">
        <f t="shared" si="352"/>
        <v>102002.5</v>
      </c>
      <c r="W757" s="5">
        <f t="shared" si="353"/>
        <v>104130.3</v>
      </c>
      <c r="X757" s="1"/>
      <c r="Y757" s="1"/>
      <c r="Z757" s="1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spans="1:42" ht="12.75">
      <c r="A758" s="1"/>
      <c r="B758" s="5">
        <f t="shared" si="371"/>
        <v>24</v>
      </c>
      <c r="C758" s="1" t="str">
        <f t="shared" si="371"/>
        <v>Input 24</v>
      </c>
      <c r="D758" s="1"/>
      <c r="E758" s="5" t="str">
        <f t="shared" si="345"/>
        <v> par</v>
      </c>
      <c r="F758" s="5">
        <f aca="true" t="shared" si="377" ref="F758:Q758">$E526*F$477+$F526*F$478+$G526*F$479+$H526*F$480+$I526*F$481+$J526*F$482+$K526*F$483+$L526*F$484+$M526*F$485+$N526*F$486+$O526*F$487+$P526*F$488+$Q526*F$489+$R526*F$490+$S526*F$491+$T526*F$492+$U526*F$493+$V526*F$494+$W526*F$495+$X526*F$496</f>
        <v>25084.5</v>
      </c>
      <c r="G758" s="5">
        <f t="shared" si="377"/>
        <v>30067.8</v>
      </c>
      <c r="H758" s="5">
        <f t="shared" si="377"/>
        <v>37400</v>
      </c>
      <c r="I758" s="5">
        <f t="shared" si="377"/>
        <v>39580.899999999994</v>
      </c>
      <c r="J758" s="5">
        <f t="shared" si="377"/>
        <v>34734.7</v>
      </c>
      <c r="K758" s="5">
        <f t="shared" si="377"/>
        <v>44168.7</v>
      </c>
      <c r="L758" s="5">
        <f t="shared" si="377"/>
        <v>25400.9</v>
      </c>
      <c r="M758" s="5">
        <f t="shared" si="377"/>
        <v>38337.899999999994</v>
      </c>
      <c r="N758" s="5">
        <f t="shared" si="377"/>
        <v>38263.7</v>
      </c>
      <c r="O758" s="5">
        <f t="shared" si="377"/>
        <v>33472.5</v>
      </c>
      <c r="P758" s="5">
        <f t="shared" si="377"/>
        <v>37563.1</v>
      </c>
      <c r="Q758" s="5">
        <f t="shared" si="377"/>
        <v>33094.7</v>
      </c>
      <c r="R758" s="5">
        <f t="shared" si="349"/>
        <v>417169.4</v>
      </c>
      <c r="S758" s="15"/>
      <c r="T758" s="5">
        <f t="shared" si="350"/>
        <v>92552.3</v>
      </c>
      <c r="U758" s="5">
        <f t="shared" si="351"/>
        <v>118484.29999999999</v>
      </c>
      <c r="V758" s="5">
        <f t="shared" si="352"/>
        <v>102002.5</v>
      </c>
      <c r="W758" s="5">
        <f t="shared" si="353"/>
        <v>104130.3</v>
      </c>
      <c r="X758" s="1"/>
      <c r="Y758" s="1"/>
      <c r="Z758" s="1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spans="1:42" ht="12.75">
      <c r="A759" s="1"/>
      <c r="B759" s="5">
        <f t="shared" si="371"/>
        <v>25</v>
      </c>
      <c r="C759" s="1" t="str">
        <f t="shared" si="371"/>
        <v>Input 25</v>
      </c>
      <c r="D759" s="1"/>
      <c r="E759" s="5" t="str">
        <f t="shared" si="345"/>
        <v> kg</v>
      </c>
      <c r="F759" s="5">
        <f aca="true" t="shared" si="378" ref="F759:Q759">$E527*F$477+$F527*F$478+$G527*F$479+$H527*F$480+$I527*F$481+$J527*F$482+$K527*F$483+$L527*F$484+$M527*F$485+$N527*F$486+$O527*F$487+$P527*F$488+$Q527*F$489+$R527*F$490+$S527*F$491+$T527*F$492+$U527*F$493+$V527*F$494+$W527*F$495+$X527*F$496</f>
        <v>3671.325</v>
      </c>
      <c r="G759" s="5">
        <f t="shared" si="378"/>
        <v>4405.590000000001</v>
      </c>
      <c r="H759" s="5">
        <f t="shared" si="378"/>
        <v>5461.200000000001</v>
      </c>
      <c r="I759" s="5">
        <f t="shared" si="378"/>
        <v>5782.545000000001</v>
      </c>
      <c r="J759" s="5">
        <f t="shared" si="378"/>
        <v>5093.235000000001</v>
      </c>
      <c r="K759" s="5">
        <f t="shared" si="378"/>
        <v>6458.535000000001</v>
      </c>
      <c r="L759" s="5">
        <f t="shared" si="378"/>
        <v>3717.945</v>
      </c>
      <c r="M759" s="5">
        <f t="shared" si="378"/>
        <v>5599.395000000001</v>
      </c>
      <c r="N759" s="5">
        <f t="shared" si="378"/>
        <v>5576.085000000001</v>
      </c>
      <c r="O759" s="5">
        <f t="shared" si="378"/>
        <v>4870.125000000001</v>
      </c>
      <c r="P759" s="5">
        <f t="shared" si="378"/>
        <v>5472.855</v>
      </c>
      <c r="Q759" s="5">
        <f t="shared" si="378"/>
        <v>4826.835</v>
      </c>
      <c r="R759" s="5">
        <f t="shared" si="349"/>
        <v>60935.670000000006</v>
      </c>
      <c r="S759" s="15"/>
      <c r="T759" s="5">
        <f t="shared" si="350"/>
        <v>13538.115000000002</v>
      </c>
      <c r="U759" s="5">
        <f t="shared" si="351"/>
        <v>17334.315000000002</v>
      </c>
      <c r="V759" s="5">
        <f t="shared" si="352"/>
        <v>14893.425000000003</v>
      </c>
      <c r="W759" s="5">
        <f t="shared" si="353"/>
        <v>15169.814999999999</v>
      </c>
      <c r="X759" s="1"/>
      <c r="Y759" s="1"/>
      <c r="Z759" s="1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spans="1:42" ht="12.75">
      <c r="A760" s="1"/>
      <c r="B760" s="5">
        <f t="shared" si="371"/>
        <v>26</v>
      </c>
      <c r="C760" s="1" t="str">
        <f t="shared" si="371"/>
        <v>Input 26</v>
      </c>
      <c r="D760" s="1"/>
      <c r="E760" s="5" t="str">
        <f t="shared" si="345"/>
        <v> kom</v>
      </c>
      <c r="F760" s="5">
        <f aca="true" t="shared" si="379" ref="F760:Q760">$E528*F$477+$F528*F$478+$G528*F$479+$H528*F$480+$I528*F$481+$J528*F$482+$K528*F$483+$L528*F$484+$M528*F$485+$N528*F$486+$O528*F$487+$P528*F$488+$Q528*F$489+$R528*F$490+$S528*F$491+$T528*F$492+$U528*F$493+$V528*F$494+$W528*F$495+$X528*F$496</f>
        <v>996.7499999999999</v>
      </c>
      <c r="G760" s="5">
        <f t="shared" si="379"/>
        <v>1195.2</v>
      </c>
      <c r="H760" s="5">
        <f t="shared" si="379"/>
        <v>1485</v>
      </c>
      <c r="I760" s="5">
        <f t="shared" si="379"/>
        <v>1571.85</v>
      </c>
      <c r="J760" s="5">
        <f t="shared" si="379"/>
        <v>1381.05</v>
      </c>
      <c r="K760" s="5">
        <f t="shared" si="379"/>
        <v>1754.55</v>
      </c>
      <c r="L760" s="5">
        <f t="shared" si="379"/>
        <v>1009.3499999999999</v>
      </c>
      <c r="M760" s="5">
        <f t="shared" si="379"/>
        <v>1522.35</v>
      </c>
      <c r="N760" s="5">
        <f t="shared" si="379"/>
        <v>1518.2999999999997</v>
      </c>
      <c r="O760" s="5">
        <f t="shared" si="379"/>
        <v>1327.4999999999998</v>
      </c>
      <c r="P760" s="5">
        <f t="shared" si="379"/>
        <v>1490.3999999999999</v>
      </c>
      <c r="Q760" s="5">
        <f t="shared" si="379"/>
        <v>1313.55</v>
      </c>
      <c r="R760" s="5">
        <f t="shared" si="349"/>
        <v>16565.85</v>
      </c>
      <c r="S760" s="15"/>
      <c r="T760" s="5">
        <f t="shared" si="350"/>
        <v>3676.95</v>
      </c>
      <c r="U760" s="5">
        <f t="shared" si="351"/>
        <v>4707.45</v>
      </c>
      <c r="V760" s="5">
        <f t="shared" si="352"/>
        <v>4049.9999999999995</v>
      </c>
      <c r="W760" s="5">
        <f t="shared" si="353"/>
        <v>4131.45</v>
      </c>
      <c r="X760" s="1"/>
      <c r="Y760" s="1"/>
      <c r="Z760" s="1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spans="1:42" ht="12.75">
      <c r="A761" s="1"/>
      <c r="B761" s="5">
        <f t="shared" si="371"/>
        <v>27</v>
      </c>
      <c r="C761" s="1" t="str">
        <f t="shared" si="371"/>
        <v>Input 27</v>
      </c>
      <c r="D761" s="1"/>
      <c r="E761" s="5" t="str">
        <f t="shared" si="345"/>
        <v> kg</v>
      </c>
      <c r="F761" s="5">
        <f aca="true" t="shared" si="380" ref="F761:Q761">$E529*F$477+$F529*F$478+$G529*F$479+$H529*F$480+$I529*F$481+$J529*F$482+$K529*F$483+$L529*F$484+$M529*F$485+$N529*F$486+$O529*F$487+$P529*F$488+$Q529*F$489+$R529*F$490+$S529*F$491+$T529*F$492+$U529*F$493+$V529*F$494+$W529*F$495+$X529*F$496</f>
        <v>113.25</v>
      </c>
      <c r="G761" s="5">
        <f t="shared" si="380"/>
        <v>135.3</v>
      </c>
      <c r="H761" s="5">
        <f t="shared" si="380"/>
        <v>170</v>
      </c>
      <c r="I761" s="5">
        <f t="shared" si="380"/>
        <v>179.64999999999998</v>
      </c>
      <c r="J761" s="5">
        <f t="shared" si="380"/>
        <v>155.95</v>
      </c>
      <c r="K761" s="5">
        <f t="shared" si="380"/>
        <v>199.95</v>
      </c>
      <c r="L761" s="5">
        <f t="shared" si="380"/>
        <v>114.65</v>
      </c>
      <c r="M761" s="5">
        <f t="shared" si="380"/>
        <v>174.14999999999998</v>
      </c>
      <c r="N761" s="5">
        <f t="shared" si="380"/>
        <v>174.95</v>
      </c>
      <c r="O761" s="5">
        <f t="shared" si="380"/>
        <v>153.75</v>
      </c>
      <c r="P761" s="5">
        <f t="shared" si="380"/>
        <v>171.85</v>
      </c>
      <c r="Q761" s="5">
        <f t="shared" si="380"/>
        <v>150.95</v>
      </c>
      <c r="R761" s="5">
        <f t="shared" si="349"/>
        <v>1894.4</v>
      </c>
      <c r="S761" s="15"/>
      <c r="T761" s="5">
        <f t="shared" si="350"/>
        <v>418.55</v>
      </c>
      <c r="U761" s="5">
        <f t="shared" si="351"/>
        <v>535.55</v>
      </c>
      <c r="V761" s="5">
        <f t="shared" si="352"/>
        <v>463.74999999999994</v>
      </c>
      <c r="W761" s="5">
        <f t="shared" si="353"/>
        <v>476.55</v>
      </c>
      <c r="X761" s="1"/>
      <c r="Y761" s="1"/>
      <c r="Z761" s="1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spans="1:42" ht="12.75">
      <c r="A762" s="1"/>
      <c r="B762" s="5">
        <f t="shared" si="371"/>
        <v>28</v>
      </c>
      <c r="C762" s="1" t="str">
        <f t="shared" si="371"/>
        <v>Input 28</v>
      </c>
      <c r="D762" s="1"/>
      <c r="E762" s="5" t="str">
        <f t="shared" si="345"/>
        <v> kom</v>
      </c>
      <c r="F762" s="5">
        <f aca="true" t="shared" si="381" ref="F762:Q762">$E530*F$477+$F530*F$478+$G530*F$479+$H530*F$480+$I530*F$481+$J530*F$482+$K530*F$483+$L530*F$484+$M530*F$485+$N530*F$486+$O530*F$487+$P530*F$488+$Q530*F$489+$R530*F$490+$S530*F$491+$T530*F$492+$U530*F$493+$V530*F$494+$W530*F$495+$X530*F$496</f>
        <v>26.953500000000002</v>
      </c>
      <c r="G762" s="5">
        <f t="shared" si="381"/>
        <v>32.2014</v>
      </c>
      <c r="H762" s="5">
        <f t="shared" si="381"/>
        <v>40.46</v>
      </c>
      <c r="I762" s="5">
        <f t="shared" si="381"/>
        <v>42.7567</v>
      </c>
      <c r="J762" s="5">
        <f t="shared" si="381"/>
        <v>37.116099999999996</v>
      </c>
      <c r="K762" s="5">
        <f t="shared" si="381"/>
        <v>47.588100000000004</v>
      </c>
      <c r="L762" s="5">
        <f t="shared" si="381"/>
        <v>27.2867</v>
      </c>
      <c r="M762" s="5">
        <f t="shared" si="381"/>
        <v>41.4477</v>
      </c>
      <c r="N762" s="5">
        <f t="shared" si="381"/>
        <v>41.63810000000001</v>
      </c>
      <c r="O762" s="5">
        <f t="shared" si="381"/>
        <v>36.5925</v>
      </c>
      <c r="P762" s="5">
        <f t="shared" si="381"/>
        <v>40.9003</v>
      </c>
      <c r="Q762" s="5">
        <f t="shared" si="381"/>
        <v>35.9261</v>
      </c>
      <c r="R762" s="5">
        <f t="shared" si="349"/>
        <v>450.8672</v>
      </c>
      <c r="S762" s="15"/>
      <c r="T762" s="5">
        <f t="shared" si="350"/>
        <v>99.6149</v>
      </c>
      <c r="U762" s="5">
        <f t="shared" si="351"/>
        <v>127.46090000000001</v>
      </c>
      <c r="V762" s="5">
        <f t="shared" si="352"/>
        <v>110.3725</v>
      </c>
      <c r="W762" s="5">
        <f t="shared" si="353"/>
        <v>113.41890000000001</v>
      </c>
      <c r="X762" s="1"/>
      <c r="Y762" s="1"/>
      <c r="Z762" s="1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spans="1:42" ht="12.75">
      <c r="A763" s="1"/>
      <c r="B763" s="5">
        <f t="shared" si="371"/>
        <v>29</v>
      </c>
      <c r="C763" s="1" t="str">
        <f t="shared" si="371"/>
        <v>Input 29</v>
      </c>
      <c r="D763" s="1"/>
      <c r="E763" s="5" t="str">
        <f t="shared" si="345"/>
        <v> kg</v>
      </c>
      <c r="F763" s="5">
        <f aca="true" t="shared" si="382" ref="F763:Q763">$E531*F$477+$F531*F$478+$G531*F$479+$H531*F$480+$I531*F$481+$J531*F$482+$K531*F$483+$L531*F$484+$M531*F$485+$N531*F$486+$O531*F$487+$P531*F$488+$Q531*F$489+$R531*F$490+$S531*F$491+$T531*F$492+$U531*F$493+$V531*F$494+$W531*F$495+$X531*F$496</f>
        <v>196.35</v>
      </c>
      <c r="G763" s="5">
        <f t="shared" si="382"/>
        <v>227.22000000000003</v>
      </c>
      <c r="H763" s="5">
        <f t="shared" si="382"/>
        <v>313.59999999999997</v>
      </c>
      <c r="I763" s="5">
        <f t="shared" si="382"/>
        <v>327.11</v>
      </c>
      <c r="J763" s="5">
        <f t="shared" si="382"/>
        <v>256.13</v>
      </c>
      <c r="K763" s="5">
        <f t="shared" si="382"/>
        <v>355.53</v>
      </c>
      <c r="L763" s="5">
        <f t="shared" si="382"/>
        <v>198.31</v>
      </c>
      <c r="M763" s="5">
        <f t="shared" si="382"/>
        <v>319.40999999999997</v>
      </c>
      <c r="N763" s="5">
        <f t="shared" si="382"/>
        <v>339.43</v>
      </c>
      <c r="O763" s="5">
        <f t="shared" si="382"/>
        <v>309.75</v>
      </c>
      <c r="P763" s="5">
        <f t="shared" si="382"/>
        <v>335.09000000000003</v>
      </c>
      <c r="Q763" s="5">
        <f t="shared" si="382"/>
        <v>286.93</v>
      </c>
      <c r="R763" s="5">
        <f t="shared" si="349"/>
        <v>3464.86</v>
      </c>
      <c r="S763" s="15"/>
      <c r="T763" s="5">
        <f t="shared" si="350"/>
        <v>737.1700000000001</v>
      </c>
      <c r="U763" s="5">
        <f t="shared" si="351"/>
        <v>938.77</v>
      </c>
      <c r="V763" s="5">
        <f t="shared" si="352"/>
        <v>857.1500000000001</v>
      </c>
      <c r="W763" s="5">
        <f t="shared" si="353"/>
        <v>931.77</v>
      </c>
      <c r="X763" s="1"/>
      <c r="Y763" s="1"/>
      <c r="Z763" s="1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spans="1:42" ht="12.75">
      <c r="A764" s="1"/>
      <c r="B764" s="5">
        <f t="shared" si="371"/>
        <v>30</v>
      </c>
      <c r="C764" s="1" t="str">
        <f t="shared" si="371"/>
        <v>Input 30</v>
      </c>
      <c r="D764" s="1"/>
      <c r="E764" s="5" t="str">
        <f t="shared" si="345"/>
        <v> kom</v>
      </c>
      <c r="F764" s="5">
        <f aca="true" t="shared" si="383" ref="F764:Q764">$E532*F$477+$F532*F$478+$G532*F$479+$H532*F$480+$I532*F$481+$J532*F$482+$K532*F$483+$L532*F$484+$M532*F$485+$N532*F$486+$O532*F$487+$P532*F$488+$Q532*F$489+$R532*F$490+$S532*F$491+$T532*F$492+$U532*F$493+$V532*F$494+$W532*F$495+$X532*F$496</f>
        <v>4776</v>
      </c>
      <c r="G764" s="5">
        <f t="shared" si="383"/>
        <v>5658</v>
      </c>
      <c r="H764" s="5">
        <f t="shared" si="383"/>
        <v>7292</v>
      </c>
      <c r="I764" s="5">
        <f t="shared" si="383"/>
        <v>7678</v>
      </c>
      <c r="J764" s="5">
        <f t="shared" si="383"/>
        <v>6484</v>
      </c>
      <c r="K764" s="5">
        <f t="shared" si="383"/>
        <v>8490</v>
      </c>
      <c r="L764" s="5">
        <f t="shared" si="383"/>
        <v>4832</v>
      </c>
      <c r="M764" s="5">
        <f t="shared" si="383"/>
        <v>7458</v>
      </c>
      <c r="N764" s="5">
        <f t="shared" si="383"/>
        <v>7613</v>
      </c>
      <c r="O764" s="5">
        <f t="shared" si="383"/>
        <v>6765</v>
      </c>
      <c r="P764" s="5">
        <f t="shared" si="383"/>
        <v>7489</v>
      </c>
      <c r="Q764" s="5">
        <f t="shared" si="383"/>
        <v>6530</v>
      </c>
      <c r="R764" s="5">
        <f t="shared" si="349"/>
        <v>81065</v>
      </c>
      <c r="S764" s="15"/>
      <c r="T764" s="5">
        <f t="shared" si="350"/>
        <v>17726</v>
      </c>
      <c r="U764" s="5">
        <f t="shared" si="351"/>
        <v>22652</v>
      </c>
      <c r="V764" s="5">
        <f t="shared" si="352"/>
        <v>19903</v>
      </c>
      <c r="W764" s="5">
        <f t="shared" si="353"/>
        <v>20784</v>
      </c>
      <c r="X764" s="1"/>
      <c r="Y764" s="1"/>
      <c r="Z764" s="1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spans="1:42" ht="12.75">
      <c r="A765" s="1"/>
      <c r="B765" s="5">
        <f t="shared" si="371"/>
        <v>31</v>
      </c>
      <c r="C765" s="1" t="str">
        <f t="shared" si="371"/>
        <v>Input 31</v>
      </c>
      <c r="D765" s="1"/>
      <c r="E765" s="5" t="str">
        <f t="shared" si="345"/>
        <v> kom</v>
      </c>
      <c r="F765" s="5">
        <f aca="true" t="shared" si="384" ref="F765:Q765">$E533*F$477+$F533*F$478+$G533*F$479+$H533*F$480+$I533*F$481+$J533*F$482+$K533*F$483+$L533*F$484+$M533*F$485+$N533*F$486+$O533*F$487+$P533*F$488+$Q533*F$489+$R533*F$490+$S533*F$491+$T533*F$492+$U533*F$493+$V533*F$494+$W533*F$495+$X533*F$496</f>
        <v>33075</v>
      </c>
      <c r="G765" s="5">
        <f t="shared" si="384"/>
        <v>39690</v>
      </c>
      <c r="H765" s="5">
        <f t="shared" si="384"/>
        <v>49200</v>
      </c>
      <c r="I765" s="5">
        <f t="shared" si="384"/>
        <v>52095</v>
      </c>
      <c r="J765" s="5">
        <f t="shared" si="384"/>
        <v>45885</v>
      </c>
      <c r="K765" s="5">
        <f t="shared" si="384"/>
        <v>58185</v>
      </c>
      <c r="L765" s="5">
        <f t="shared" si="384"/>
        <v>33495</v>
      </c>
      <c r="M765" s="5">
        <f t="shared" si="384"/>
        <v>50445</v>
      </c>
      <c r="N765" s="5">
        <f t="shared" si="384"/>
        <v>50235</v>
      </c>
      <c r="O765" s="5">
        <f t="shared" si="384"/>
        <v>43875</v>
      </c>
      <c r="P765" s="5">
        <f t="shared" si="384"/>
        <v>49305</v>
      </c>
      <c r="Q765" s="5">
        <f t="shared" si="384"/>
        <v>43485</v>
      </c>
      <c r="R765" s="5">
        <f t="shared" si="349"/>
        <v>548970</v>
      </c>
      <c r="S765" s="15"/>
      <c r="T765" s="5">
        <f t="shared" si="350"/>
        <v>121965</v>
      </c>
      <c r="U765" s="5">
        <f t="shared" si="351"/>
        <v>156165</v>
      </c>
      <c r="V765" s="5">
        <f t="shared" si="352"/>
        <v>134175</v>
      </c>
      <c r="W765" s="5">
        <f t="shared" si="353"/>
        <v>136665</v>
      </c>
      <c r="X765" s="1"/>
      <c r="Y765" s="1"/>
      <c r="Z765" s="1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spans="1:42" ht="12.75">
      <c r="A766" s="1"/>
      <c r="B766" s="5">
        <f t="shared" si="371"/>
        <v>32</v>
      </c>
      <c r="C766" s="1" t="str">
        <f t="shared" si="371"/>
        <v>Input 32</v>
      </c>
      <c r="D766" s="1"/>
      <c r="E766" s="5" t="str">
        <f t="shared" si="345"/>
        <v> kom</v>
      </c>
      <c r="F766" s="5">
        <f aca="true" t="shared" si="385" ref="F766:Q766">$E534*F$477+$F534*F$478+$G534*F$479+$H534*F$480+$I534*F$481+$J534*F$482+$K534*F$483+$L534*F$484+$M534*F$485+$N534*F$486+$O534*F$487+$P534*F$488+$Q534*F$489+$R534*F$490+$S534*F$491+$T534*F$492+$U534*F$493+$V534*F$494+$W534*F$495+$X534*F$496</f>
        <v>108.22500000000001</v>
      </c>
      <c r="G766" s="5">
        <f t="shared" si="385"/>
        <v>78.39</v>
      </c>
      <c r="H766" s="5">
        <f t="shared" si="385"/>
        <v>66.3</v>
      </c>
      <c r="I766" s="5">
        <f t="shared" si="385"/>
        <v>48.94499999999999</v>
      </c>
      <c r="J766" s="5">
        <f t="shared" si="385"/>
        <v>48.035</v>
      </c>
      <c r="K766" s="5">
        <f t="shared" si="385"/>
        <v>57.135</v>
      </c>
      <c r="L766" s="5">
        <f t="shared" si="385"/>
        <v>52.845</v>
      </c>
      <c r="M766" s="5">
        <f t="shared" si="385"/>
        <v>67.795</v>
      </c>
      <c r="N766" s="5">
        <f t="shared" si="385"/>
        <v>86.38499999999999</v>
      </c>
      <c r="O766" s="5">
        <f t="shared" si="385"/>
        <v>60.125</v>
      </c>
      <c r="P766" s="5">
        <f t="shared" si="385"/>
        <v>58.955</v>
      </c>
      <c r="Q766" s="5">
        <f t="shared" si="385"/>
        <v>37.635</v>
      </c>
      <c r="R766" s="5">
        <f t="shared" si="349"/>
        <v>770.77</v>
      </c>
      <c r="S766" s="15"/>
      <c r="T766" s="5">
        <f t="shared" si="350"/>
        <v>252.91500000000002</v>
      </c>
      <c r="U766" s="5">
        <f t="shared" si="351"/>
        <v>154.11499999999998</v>
      </c>
      <c r="V766" s="5">
        <f t="shared" si="352"/>
        <v>207.02499999999998</v>
      </c>
      <c r="W766" s="5">
        <f t="shared" si="353"/>
        <v>156.715</v>
      </c>
      <c r="X766" s="1"/>
      <c r="Y766" s="1"/>
      <c r="Z766" s="1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spans="1:42" ht="12.75">
      <c r="A767" s="1"/>
      <c r="B767" s="5">
        <f t="shared" si="371"/>
        <v>33</v>
      </c>
      <c r="C767" s="1" t="str">
        <f t="shared" si="371"/>
        <v>Input 33</v>
      </c>
      <c r="D767" s="1"/>
      <c r="E767" s="5" t="str">
        <f t="shared" si="345"/>
        <v> kom</v>
      </c>
      <c r="F767" s="5">
        <f aca="true" t="shared" si="386" ref="F767:Q767">$E535*F$477+$F535*F$478+$G535*F$479+$H535*F$480+$I535*F$481+$J535*F$482+$K535*F$483+$L535*F$484+$M535*F$485+$N535*F$486+$O535*F$487+$P535*F$488+$Q535*F$489+$R535*F$490+$S535*F$491+$T535*F$492+$U535*F$493+$V535*F$494+$W535*F$495+$X535*F$496</f>
        <v>955.5749999999999</v>
      </c>
      <c r="G767" s="5">
        <f t="shared" si="386"/>
        <v>1594.17</v>
      </c>
      <c r="H767" s="5">
        <f t="shared" si="386"/>
        <v>2244.4999999999995</v>
      </c>
      <c r="I767" s="5">
        <f t="shared" si="386"/>
        <v>2561.3349999999996</v>
      </c>
      <c r="J767" s="5">
        <f t="shared" si="386"/>
        <v>2213.205</v>
      </c>
      <c r="K767" s="5">
        <f t="shared" si="386"/>
        <v>2839.305</v>
      </c>
      <c r="L767" s="5">
        <f t="shared" si="386"/>
        <v>1461.0350000000003</v>
      </c>
      <c r="M767" s="5">
        <f t="shared" si="386"/>
        <v>2302.885</v>
      </c>
      <c r="N767" s="5">
        <f t="shared" si="386"/>
        <v>2129.255</v>
      </c>
      <c r="O767" s="5">
        <f t="shared" si="386"/>
        <v>1992.875</v>
      </c>
      <c r="P767" s="5">
        <f t="shared" si="386"/>
        <v>2314.365</v>
      </c>
      <c r="Q767" s="5">
        <f t="shared" si="386"/>
        <v>2166.005</v>
      </c>
      <c r="R767" s="5">
        <f t="shared" si="349"/>
        <v>24774.51</v>
      </c>
      <c r="S767" s="15"/>
      <c r="T767" s="5">
        <f t="shared" si="350"/>
        <v>4794.244999999999</v>
      </c>
      <c r="U767" s="5">
        <f t="shared" si="351"/>
        <v>7613.844999999999</v>
      </c>
      <c r="V767" s="5">
        <f t="shared" si="352"/>
        <v>5893.175000000001</v>
      </c>
      <c r="W767" s="5">
        <f t="shared" si="353"/>
        <v>6473.245</v>
      </c>
      <c r="X767" s="1"/>
      <c r="Y767" s="1"/>
      <c r="Z767" s="1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spans="1:42" ht="12.75">
      <c r="A768" s="1"/>
      <c r="B768" s="5">
        <f t="shared" si="371"/>
        <v>34</v>
      </c>
      <c r="C768" s="1" t="str">
        <f t="shared" si="371"/>
        <v>Input 34</v>
      </c>
      <c r="D768" s="1"/>
      <c r="E768" s="5" t="str">
        <f t="shared" si="345"/>
        <v> kom</v>
      </c>
      <c r="F768" s="5">
        <f aca="true" t="shared" si="387" ref="F768:Q768">$E536*F$477+$F536*F$478+$G536*F$479+$H536*F$480+$I536*F$481+$J536*F$482+$K536*F$483+$L536*F$484+$M536*F$485+$N536*F$486+$O536*F$487+$P536*F$488+$Q536*F$489+$R536*F$490+$S536*F$491+$T536*F$492+$U536*F$493+$V536*F$494+$W536*F$495+$X536*F$496</f>
        <v>63.300000000000004</v>
      </c>
      <c r="G768" s="5">
        <f t="shared" si="387"/>
        <v>63.300000000000004</v>
      </c>
      <c r="H768" s="5">
        <f t="shared" si="387"/>
        <v>126.60000000000001</v>
      </c>
      <c r="I768" s="5">
        <f t="shared" si="387"/>
        <v>126.60000000000001</v>
      </c>
      <c r="J768" s="5">
        <f t="shared" si="387"/>
        <v>63.300000000000004</v>
      </c>
      <c r="K768" s="5">
        <f t="shared" si="387"/>
        <v>126.60000000000001</v>
      </c>
      <c r="L768" s="5">
        <f t="shared" si="387"/>
        <v>63.300000000000004</v>
      </c>
      <c r="M768" s="5">
        <f t="shared" si="387"/>
        <v>126.60000000000001</v>
      </c>
      <c r="N768" s="5">
        <f t="shared" si="387"/>
        <v>158.25</v>
      </c>
      <c r="O768" s="5">
        <f t="shared" si="387"/>
        <v>158.25</v>
      </c>
      <c r="P768" s="5">
        <f t="shared" si="387"/>
        <v>158.25</v>
      </c>
      <c r="Q768" s="5">
        <f t="shared" si="387"/>
        <v>126.60000000000001</v>
      </c>
      <c r="R768" s="5">
        <f t="shared" si="349"/>
        <v>1360.9499999999998</v>
      </c>
      <c r="S768" s="15"/>
      <c r="T768" s="5">
        <f t="shared" si="350"/>
        <v>253.20000000000002</v>
      </c>
      <c r="U768" s="5">
        <f t="shared" si="351"/>
        <v>316.5</v>
      </c>
      <c r="V768" s="5">
        <f t="shared" si="352"/>
        <v>348.15</v>
      </c>
      <c r="W768" s="5">
        <f t="shared" si="353"/>
        <v>443.1</v>
      </c>
      <c r="X768" s="1"/>
      <c r="Y768" s="1"/>
      <c r="Z768" s="1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spans="1:42" ht="12.75">
      <c r="A769" s="1"/>
      <c r="B769" s="5">
        <f t="shared" si="371"/>
        <v>35</v>
      </c>
      <c r="C769" s="1" t="str">
        <f t="shared" si="371"/>
        <v>Input 35</v>
      </c>
      <c r="D769" s="1"/>
      <c r="E769" s="5" t="str">
        <f t="shared" si="345"/>
        <v> kom</v>
      </c>
      <c r="F769" s="5">
        <f aca="true" t="shared" si="388" ref="F769:Q769">$E537*F$477+$F537*F$478+$G537*F$479+$H537*F$480+$I537*F$481+$J537*F$482+$K537*F$483+$L537*F$484+$M537*F$485+$N537*F$486+$O537*F$487+$P537*F$488+$Q537*F$489+$R537*F$490+$S537*F$491+$T537*F$492+$U537*F$493+$V537*F$494+$W537*F$495+$X537*F$496</f>
        <v>630.9</v>
      </c>
      <c r="G769" s="5">
        <f t="shared" si="388"/>
        <v>1359</v>
      </c>
      <c r="H769" s="5">
        <f t="shared" si="388"/>
        <v>2045.6</v>
      </c>
      <c r="I769" s="5">
        <f t="shared" si="388"/>
        <v>2414.5</v>
      </c>
      <c r="J769" s="5">
        <f t="shared" si="388"/>
        <v>2069.1</v>
      </c>
      <c r="K769" s="5">
        <f t="shared" si="388"/>
        <v>2667.9</v>
      </c>
      <c r="L769" s="5">
        <f t="shared" si="388"/>
        <v>1302.5000000000002</v>
      </c>
      <c r="M769" s="5">
        <f t="shared" si="388"/>
        <v>2099.5</v>
      </c>
      <c r="N769" s="5">
        <f t="shared" si="388"/>
        <v>1870.1000000000001</v>
      </c>
      <c r="O769" s="5">
        <f t="shared" si="388"/>
        <v>1812.5</v>
      </c>
      <c r="P769" s="5">
        <f t="shared" si="388"/>
        <v>2137.5000000000005</v>
      </c>
      <c r="Q769" s="5">
        <f t="shared" si="388"/>
        <v>2053.1000000000004</v>
      </c>
      <c r="R769" s="5">
        <f t="shared" si="349"/>
        <v>22462.199999999997</v>
      </c>
      <c r="S769" s="15"/>
      <c r="T769" s="5">
        <f t="shared" si="350"/>
        <v>4035.5</v>
      </c>
      <c r="U769" s="5">
        <f t="shared" si="351"/>
        <v>7151.5</v>
      </c>
      <c r="V769" s="5">
        <f t="shared" si="352"/>
        <v>5272.1</v>
      </c>
      <c r="W769" s="5">
        <f t="shared" si="353"/>
        <v>6003.1</v>
      </c>
      <c r="X769" s="1"/>
      <c r="Y769" s="1"/>
      <c r="Z769" s="1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spans="1:42" ht="12.75">
      <c r="A770" s="1"/>
      <c r="B770" s="5">
        <f t="shared" si="371"/>
        <v>36</v>
      </c>
      <c r="C770" s="1" t="str">
        <f t="shared" si="371"/>
        <v>Input 36</v>
      </c>
      <c r="D770" s="1"/>
      <c r="E770" s="5" t="str">
        <f t="shared" si="345"/>
        <v> m</v>
      </c>
      <c r="F770" s="5">
        <f aca="true" t="shared" si="389" ref="F770:Q770">$E538*F$477+$F538*F$478+$G538*F$479+$H538*F$480+$I538*F$481+$J538*F$482+$K538*F$483+$L538*F$484+$M538*F$485+$N538*F$486+$O538*F$487+$P538*F$488+$Q538*F$489+$R538*F$490+$S538*F$491+$T538*F$492+$U538*F$493+$V538*F$494+$W538*F$495+$X538*F$496</f>
        <v>1387.5</v>
      </c>
      <c r="G770" s="5">
        <f t="shared" si="389"/>
        <v>1833</v>
      </c>
      <c r="H770" s="5">
        <f t="shared" si="389"/>
        <v>2505</v>
      </c>
      <c r="I770" s="5">
        <f t="shared" si="389"/>
        <v>2716.5</v>
      </c>
      <c r="J770" s="5">
        <f t="shared" si="389"/>
        <v>2259.5</v>
      </c>
      <c r="K770" s="5">
        <f t="shared" si="389"/>
        <v>2989.5</v>
      </c>
      <c r="L770" s="5">
        <f t="shared" si="389"/>
        <v>1621.5</v>
      </c>
      <c r="M770" s="5">
        <f t="shared" si="389"/>
        <v>2561.5</v>
      </c>
      <c r="N770" s="5">
        <f t="shared" si="389"/>
        <v>2554.5</v>
      </c>
      <c r="O770" s="5">
        <f t="shared" si="389"/>
        <v>2337.5</v>
      </c>
      <c r="P770" s="5">
        <f t="shared" si="389"/>
        <v>2613.5</v>
      </c>
      <c r="Q770" s="5">
        <f t="shared" si="389"/>
        <v>2329.5</v>
      </c>
      <c r="R770" s="5">
        <f t="shared" si="349"/>
        <v>27709</v>
      </c>
      <c r="S770" s="15"/>
      <c r="T770" s="5">
        <f t="shared" si="350"/>
        <v>5725.5</v>
      </c>
      <c r="U770" s="5">
        <f t="shared" si="351"/>
        <v>7965.5</v>
      </c>
      <c r="V770" s="5">
        <f t="shared" si="352"/>
        <v>6737.5</v>
      </c>
      <c r="W770" s="5">
        <f t="shared" si="353"/>
        <v>7280.5</v>
      </c>
      <c r="X770" s="1"/>
      <c r="Y770" s="1"/>
      <c r="Z770" s="1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spans="1:42" ht="12.75">
      <c r="A771" s="1"/>
      <c r="B771" s="5">
        <f t="shared" si="371"/>
        <v>37</v>
      </c>
      <c r="C771" s="1" t="str">
        <f t="shared" si="371"/>
        <v>Input 37</v>
      </c>
      <c r="D771" s="1"/>
      <c r="E771" s="5" t="str">
        <f t="shared" si="345"/>
        <v> kg</v>
      </c>
      <c r="F771" s="5">
        <f aca="true" t="shared" si="390" ref="F771:Q771">$E539*F$477+$F539*F$478+$G539*F$479+$H539*F$480+$I539*F$481+$J539*F$482+$K539*F$483+$L539*F$484+$M539*F$485+$N539*F$486+$O539*F$487+$P539*F$488+$Q539*F$489+$R539*F$490+$S539*F$491+$T539*F$492+$U539*F$493+$V539*F$494+$W539*F$495+$X539*F$496</f>
        <v>0</v>
      </c>
      <c r="G771" s="5">
        <f t="shared" si="390"/>
        <v>0</v>
      </c>
      <c r="H771" s="5">
        <f t="shared" si="390"/>
        <v>0</v>
      </c>
      <c r="I771" s="5">
        <f t="shared" si="390"/>
        <v>0</v>
      </c>
      <c r="J771" s="5">
        <f t="shared" si="390"/>
        <v>0</v>
      </c>
      <c r="K771" s="5">
        <f t="shared" si="390"/>
        <v>0</v>
      </c>
      <c r="L771" s="5">
        <f t="shared" si="390"/>
        <v>0</v>
      </c>
      <c r="M771" s="5">
        <f t="shared" si="390"/>
        <v>0</v>
      </c>
      <c r="N771" s="5">
        <f t="shared" si="390"/>
        <v>0</v>
      </c>
      <c r="O771" s="5">
        <f t="shared" si="390"/>
        <v>0</v>
      </c>
      <c r="P771" s="5">
        <f t="shared" si="390"/>
        <v>0</v>
      </c>
      <c r="Q771" s="5">
        <f t="shared" si="390"/>
        <v>0</v>
      </c>
      <c r="R771" s="5">
        <f t="shared" si="349"/>
        <v>0</v>
      </c>
      <c r="S771" s="15"/>
      <c r="T771" s="5">
        <f t="shared" si="350"/>
        <v>0</v>
      </c>
      <c r="U771" s="5">
        <f t="shared" si="351"/>
        <v>0</v>
      </c>
      <c r="V771" s="5">
        <f t="shared" si="352"/>
        <v>0</v>
      </c>
      <c r="W771" s="5">
        <f t="shared" si="353"/>
        <v>0</v>
      </c>
      <c r="X771" s="1"/>
      <c r="Y771" s="1"/>
      <c r="Z771" s="1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spans="1:42" ht="12.75">
      <c r="A772" s="1"/>
      <c r="B772" s="5">
        <f t="shared" si="371"/>
        <v>38</v>
      </c>
      <c r="C772" s="1" t="str">
        <f t="shared" si="371"/>
        <v>Input 38</v>
      </c>
      <c r="D772" s="1"/>
      <c r="E772" s="5" t="str">
        <f t="shared" si="345"/>
        <v> m2</v>
      </c>
      <c r="F772" s="5">
        <f aca="true" t="shared" si="391" ref="F772:Q772">$E540*F$477+$F540*F$478+$G540*F$479+$H540*F$480+$I540*F$481+$J540*F$482+$K540*F$483+$L540*F$484+$M540*F$485+$N540*F$486+$O540*F$487+$P540*F$488+$Q540*F$489+$R540*F$490+$S540*F$491+$T540*F$492+$U540*F$493+$V540*F$494+$W540*F$495+$X540*F$496</f>
        <v>0</v>
      </c>
      <c r="G772" s="5">
        <f t="shared" si="391"/>
        <v>0</v>
      </c>
      <c r="H772" s="5">
        <f t="shared" si="391"/>
        <v>0</v>
      </c>
      <c r="I772" s="5">
        <f t="shared" si="391"/>
        <v>0</v>
      </c>
      <c r="J772" s="5">
        <f t="shared" si="391"/>
        <v>0</v>
      </c>
      <c r="K772" s="5">
        <f t="shared" si="391"/>
        <v>0</v>
      </c>
      <c r="L772" s="5">
        <f t="shared" si="391"/>
        <v>0</v>
      </c>
      <c r="M772" s="5">
        <f t="shared" si="391"/>
        <v>0</v>
      </c>
      <c r="N772" s="5">
        <f t="shared" si="391"/>
        <v>0</v>
      </c>
      <c r="O772" s="5">
        <f t="shared" si="391"/>
        <v>0</v>
      </c>
      <c r="P772" s="5">
        <f t="shared" si="391"/>
        <v>0</v>
      </c>
      <c r="Q772" s="5">
        <f t="shared" si="391"/>
        <v>0</v>
      </c>
      <c r="R772" s="5">
        <f t="shared" si="349"/>
        <v>0</v>
      </c>
      <c r="S772" s="15"/>
      <c r="T772" s="5">
        <f t="shared" si="350"/>
        <v>0</v>
      </c>
      <c r="U772" s="5">
        <f t="shared" si="351"/>
        <v>0</v>
      </c>
      <c r="V772" s="5">
        <f t="shared" si="352"/>
        <v>0</v>
      </c>
      <c r="W772" s="5">
        <f t="shared" si="353"/>
        <v>0</v>
      </c>
      <c r="X772" s="1"/>
      <c r="Y772" s="1"/>
      <c r="Z772" s="1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spans="1:42" ht="12.75">
      <c r="A773" s="1"/>
      <c r="B773" s="5">
        <f>B541</f>
        <v>39</v>
      </c>
      <c r="C773" s="1" t="str">
        <f>C541</f>
        <v>Input 39</v>
      </c>
      <c r="D773" s="1"/>
      <c r="E773" s="5" t="str">
        <f t="shared" si="345"/>
        <v> kom</v>
      </c>
      <c r="F773" s="5">
        <f aca="true" t="shared" si="392" ref="F773:Q773">$E541*F$477+$F541*F$478+$G541*F$479+$H541*F$480+$I541*F$481+$J541*F$482+$K541*F$483+$L541*F$484+$M541*F$485+$N541*F$486+$O541*F$487+$P541*F$488+$Q541*F$489+$R541*F$490+$S541*F$491+$T541*F$492+$U541*F$493+$V541*F$494+$W541*F$495+$X541*F$496</f>
        <v>0</v>
      </c>
      <c r="G773" s="5">
        <f t="shared" si="392"/>
        <v>0</v>
      </c>
      <c r="H773" s="5">
        <f t="shared" si="392"/>
        <v>0</v>
      </c>
      <c r="I773" s="5">
        <f t="shared" si="392"/>
        <v>0</v>
      </c>
      <c r="J773" s="5">
        <f t="shared" si="392"/>
        <v>0</v>
      </c>
      <c r="K773" s="5">
        <f t="shared" si="392"/>
        <v>0</v>
      </c>
      <c r="L773" s="5">
        <f t="shared" si="392"/>
        <v>0</v>
      </c>
      <c r="M773" s="5">
        <f t="shared" si="392"/>
        <v>0</v>
      </c>
      <c r="N773" s="5">
        <f t="shared" si="392"/>
        <v>0</v>
      </c>
      <c r="O773" s="5">
        <f t="shared" si="392"/>
        <v>0</v>
      </c>
      <c r="P773" s="5">
        <f t="shared" si="392"/>
        <v>0</v>
      </c>
      <c r="Q773" s="5">
        <f t="shared" si="392"/>
        <v>0</v>
      </c>
      <c r="R773" s="5">
        <f t="shared" si="349"/>
        <v>0</v>
      </c>
      <c r="S773" s="15"/>
      <c r="T773" s="5">
        <f t="shared" si="350"/>
        <v>0</v>
      </c>
      <c r="U773" s="5">
        <f t="shared" si="351"/>
        <v>0</v>
      </c>
      <c r="V773" s="5">
        <f t="shared" si="352"/>
        <v>0</v>
      </c>
      <c r="W773" s="5">
        <f t="shared" si="353"/>
        <v>0</v>
      </c>
      <c r="X773" s="1"/>
      <c r="Y773" s="1"/>
      <c r="Z773" s="1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spans="1:42" ht="12.75">
      <c r="A774" s="1"/>
      <c r="B774" s="12">
        <f>B542</f>
        <v>40</v>
      </c>
      <c r="C774" s="12" t="str">
        <f>C542</f>
        <v>Input 40</v>
      </c>
      <c r="D774" s="12"/>
      <c r="E774" s="12" t="str">
        <f t="shared" si="345"/>
        <v> kom</v>
      </c>
      <c r="F774" s="12">
        <f aca="true" t="shared" si="393" ref="F774:Q774">$E542*F$477+$F542*F$478+$G542*F$479+$H542*F$480+$I542*F$481+$J542*F$482+$K542*F$483+$L542*F$484+$M542*F$485+$N542*F$486+$O542*F$487+$P542*F$488+$Q542*F$489+$R542*F$490+$S542*F$491+$T542*F$492+$U542*F$493+$V542*F$494+$W542*F$495+$X542*F$496</f>
        <v>0</v>
      </c>
      <c r="G774" s="12">
        <f t="shared" si="393"/>
        <v>0</v>
      </c>
      <c r="H774" s="12">
        <f t="shared" si="393"/>
        <v>0</v>
      </c>
      <c r="I774" s="12">
        <f t="shared" si="393"/>
        <v>0</v>
      </c>
      <c r="J774" s="12">
        <f t="shared" si="393"/>
        <v>0</v>
      </c>
      <c r="K774" s="12">
        <f t="shared" si="393"/>
        <v>0</v>
      </c>
      <c r="L774" s="12">
        <f t="shared" si="393"/>
        <v>0</v>
      </c>
      <c r="M774" s="12">
        <f t="shared" si="393"/>
        <v>0</v>
      </c>
      <c r="N774" s="12">
        <f t="shared" si="393"/>
        <v>0</v>
      </c>
      <c r="O774" s="12">
        <f t="shared" si="393"/>
        <v>0</v>
      </c>
      <c r="P774" s="12">
        <f t="shared" si="393"/>
        <v>0</v>
      </c>
      <c r="Q774" s="12">
        <f t="shared" si="393"/>
        <v>0</v>
      </c>
      <c r="R774" s="12">
        <f t="shared" si="349"/>
        <v>0</v>
      </c>
      <c r="S774" s="15"/>
      <c r="T774" s="5">
        <f t="shared" si="350"/>
        <v>0</v>
      </c>
      <c r="U774" s="5">
        <f t="shared" si="351"/>
        <v>0</v>
      </c>
      <c r="V774" s="5">
        <f t="shared" si="352"/>
        <v>0</v>
      </c>
      <c r="W774" s="5">
        <f t="shared" si="353"/>
        <v>0</v>
      </c>
      <c r="X774" s="1"/>
      <c r="Y774" s="1"/>
      <c r="Z774" s="1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spans="1:4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5"/>
      <c r="T775" s="1"/>
      <c r="U775" s="1"/>
      <c r="V775" s="1"/>
      <c r="W775" s="1"/>
      <c r="X775" s="1"/>
      <c r="Y775" s="1"/>
      <c r="Z775" s="1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spans="1:42" ht="12.75">
      <c r="A776" s="3">
        <v>11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5"/>
      <c r="T776" s="1"/>
      <c r="U776" s="1"/>
      <c r="V776" s="1"/>
      <c r="W776" s="1"/>
      <c r="X776" s="1"/>
      <c r="Y776" s="1"/>
      <c r="Z776" s="1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spans="1:42" ht="12.75">
      <c r="A777" s="1"/>
      <c r="B777" s="3" t="s">
        <v>222</v>
      </c>
      <c r="C777" s="3" t="s">
        <v>408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5"/>
      <c r="T777" s="1"/>
      <c r="U777" s="1"/>
      <c r="V777" s="1"/>
      <c r="W777" s="1"/>
      <c r="X777" s="1"/>
      <c r="Y777" s="1"/>
      <c r="Z777" s="1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spans="1:42" ht="12.75">
      <c r="A778" s="1"/>
      <c r="B778" s="1"/>
      <c r="C778" s="1"/>
      <c r="D778" s="1"/>
      <c r="E778" s="1"/>
      <c r="F778" s="1" t="str">
        <f>F161</f>
        <v> - quantity</v>
      </c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5"/>
      <c r="T778" s="1" t="str">
        <f>F778</f>
        <v> - quantity</v>
      </c>
      <c r="U778" s="1"/>
      <c r="V778" s="1"/>
      <c r="W778" s="1"/>
      <c r="X778" s="1"/>
      <c r="Y778" s="1"/>
      <c r="Z778" s="1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spans="1:42" ht="12.75">
      <c r="A779" s="1"/>
      <c r="B779" s="8" t="s">
        <v>255</v>
      </c>
      <c r="C779" s="8" t="s">
        <v>256</v>
      </c>
      <c r="D779" s="8"/>
      <c r="E779" s="8" t="str">
        <f aca="true" t="shared" si="394" ref="E779:E820">D501</f>
        <v>  Units</v>
      </c>
      <c r="F779" s="14"/>
      <c r="G779" s="14" t="str">
        <f>G162</f>
        <v>  By month</v>
      </c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8" t="str">
        <f>R162</f>
        <v>    Total</v>
      </c>
      <c r="S779" s="15"/>
      <c r="T779" s="5"/>
      <c r="U779" s="5" t="str">
        <f>U162</f>
        <v>Quarterly</v>
      </c>
      <c r="V779" s="5"/>
      <c r="W779" s="5"/>
      <c r="X779" s="1"/>
      <c r="Y779" s="1"/>
      <c r="Z779" s="1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spans="1:42" ht="12.75">
      <c r="A780" s="1"/>
      <c r="B780" s="12" t="str">
        <f aca="true" t="shared" si="395" ref="B780:C798">B502</f>
        <v> </v>
      </c>
      <c r="C780" s="12" t="str">
        <f t="shared" si="395"/>
        <v> </v>
      </c>
      <c r="D780" s="12"/>
      <c r="E780" s="12" t="str">
        <f t="shared" si="394"/>
        <v> </v>
      </c>
      <c r="F780" s="12" t="str">
        <f aca="true" t="shared" si="396" ref="F780:Q780">D11</f>
        <v>        1</v>
      </c>
      <c r="G780" s="12" t="str">
        <f t="shared" si="396"/>
        <v>        2</v>
      </c>
      <c r="H780" s="12" t="str">
        <f t="shared" si="396"/>
        <v>        3</v>
      </c>
      <c r="I780" s="12" t="str">
        <f t="shared" si="396"/>
        <v>        4</v>
      </c>
      <c r="J780" s="12" t="str">
        <f t="shared" si="396"/>
        <v>        5</v>
      </c>
      <c r="K780" s="12" t="str">
        <f t="shared" si="396"/>
        <v>        6</v>
      </c>
      <c r="L780" s="12" t="str">
        <f t="shared" si="396"/>
        <v>        7</v>
      </c>
      <c r="M780" s="12" t="str">
        <f t="shared" si="396"/>
        <v>        8</v>
      </c>
      <c r="N780" s="12" t="str">
        <f t="shared" si="396"/>
        <v>        9</v>
      </c>
      <c r="O780" s="12" t="str">
        <f t="shared" si="396"/>
        <v>        10</v>
      </c>
      <c r="P780" s="12" t="str">
        <f t="shared" si="396"/>
        <v>        11</v>
      </c>
      <c r="Q780" s="12" t="str">
        <f t="shared" si="396"/>
        <v>        12</v>
      </c>
      <c r="R780" s="12" t="str">
        <f>R163</f>
        <v> </v>
      </c>
      <c r="S780" s="15"/>
      <c r="T780" s="5" t="str">
        <f>T163</f>
        <v>       Q1</v>
      </c>
      <c r="U780" s="5" t="str">
        <f>U163</f>
        <v>       Q2</v>
      </c>
      <c r="V780" s="5" t="str">
        <f>V163</f>
        <v>       Q3</v>
      </c>
      <c r="W780" s="5" t="str">
        <f>W163</f>
        <v>       Q4</v>
      </c>
      <c r="X780" s="1"/>
      <c r="Y780" s="1"/>
      <c r="Z780" s="1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spans="1:42" ht="12.75">
      <c r="A781" s="5" t="s">
        <v>223</v>
      </c>
      <c r="B781" s="5">
        <f t="shared" si="395"/>
        <v>1</v>
      </c>
      <c r="C781" s="1" t="str">
        <f t="shared" si="395"/>
        <v>Input 1</v>
      </c>
      <c r="D781" s="5"/>
      <c r="E781" s="5" t="str">
        <f t="shared" si="394"/>
        <v> kg</v>
      </c>
      <c r="F781" s="5">
        <v>20000</v>
      </c>
      <c r="G781" s="5">
        <v>30000</v>
      </c>
      <c r="H781" s="5">
        <v>30000</v>
      </c>
      <c r="I781" s="5">
        <v>35000</v>
      </c>
      <c r="J781" s="5">
        <v>30000</v>
      </c>
      <c r="K781" s="5">
        <v>40000</v>
      </c>
      <c r="L781" s="5">
        <v>25000</v>
      </c>
      <c r="M781" s="5">
        <v>30000</v>
      </c>
      <c r="N781" s="5">
        <v>30000</v>
      </c>
      <c r="O781" s="5">
        <v>30000</v>
      </c>
      <c r="P781" s="5">
        <v>35000</v>
      </c>
      <c r="Q781" s="5">
        <v>25000</v>
      </c>
      <c r="R781" s="5">
        <f aca="true" t="shared" si="397" ref="R781:R820">SUM(F781:Q781)</f>
        <v>360000</v>
      </c>
      <c r="S781" s="15"/>
      <c r="T781" s="5">
        <f aca="true" t="shared" si="398" ref="T781:T820">SUM(F781:H781)</f>
        <v>80000</v>
      </c>
      <c r="U781" s="5">
        <f aca="true" t="shared" si="399" ref="U781:U820">SUM(I781:K781)</f>
        <v>105000</v>
      </c>
      <c r="V781" s="5">
        <f aca="true" t="shared" si="400" ref="V781:V820">SUM(L781:N781)</f>
        <v>85000</v>
      </c>
      <c r="W781" s="5">
        <f aca="true" t="shared" si="401" ref="W781:W820">SUM(O781:Q781)</f>
        <v>90000</v>
      </c>
      <c r="X781" s="1"/>
      <c r="Y781" s="1"/>
      <c r="Z781" s="1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spans="1:42" ht="12.75">
      <c r="A782" s="1"/>
      <c r="B782" s="5">
        <f t="shared" si="395"/>
        <v>2</v>
      </c>
      <c r="C782" s="1" t="str">
        <f t="shared" si="395"/>
        <v>Input 2</v>
      </c>
      <c r="D782" s="5"/>
      <c r="E782" s="5" t="str">
        <f t="shared" si="394"/>
        <v> kg</v>
      </c>
      <c r="F782" s="5">
        <v>45000</v>
      </c>
      <c r="G782" s="5">
        <v>67500</v>
      </c>
      <c r="H782" s="5">
        <v>67500</v>
      </c>
      <c r="I782" s="5">
        <v>90000</v>
      </c>
      <c r="J782" s="5">
        <v>90000</v>
      </c>
      <c r="K782" s="5">
        <v>90000</v>
      </c>
      <c r="L782" s="5">
        <v>67500</v>
      </c>
      <c r="M782" s="5">
        <v>67500</v>
      </c>
      <c r="N782" s="5">
        <v>90000</v>
      </c>
      <c r="O782" s="5">
        <v>67500</v>
      </c>
      <c r="P782" s="5">
        <v>90000</v>
      </c>
      <c r="Q782" s="5">
        <v>67500</v>
      </c>
      <c r="R782" s="5">
        <f t="shared" si="397"/>
        <v>900000</v>
      </c>
      <c r="S782" s="15"/>
      <c r="T782" s="5">
        <f t="shared" si="398"/>
        <v>180000</v>
      </c>
      <c r="U782" s="5">
        <f t="shared" si="399"/>
        <v>270000</v>
      </c>
      <c r="V782" s="5">
        <f t="shared" si="400"/>
        <v>225000</v>
      </c>
      <c r="W782" s="5">
        <f t="shared" si="401"/>
        <v>225000</v>
      </c>
      <c r="X782" s="1"/>
      <c r="Y782" s="1"/>
      <c r="Z782" s="1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spans="1:42" ht="12.75">
      <c r="A783" s="1"/>
      <c r="B783" s="5">
        <f t="shared" si="395"/>
        <v>3</v>
      </c>
      <c r="C783" s="1" t="str">
        <f t="shared" si="395"/>
        <v>Input 3</v>
      </c>
      <c r="D783" s="5"/>
      <c r="E783" s="5" t="str">
        <f t="shared" si="394"/>
        <v> kg</v>
      </c>
      <c r="F783" s="5">
        <v>2275</v>
      </c>
      <c r="G783" s="5">
        <v>3150</v>
      </c>
      <c r="H783" s="5">
        <v>3500</v>
      </c>
      <c r="I783" s="5">
        <v>4025</v>
      </c>
      <c r="J783" s="5">
        <v>3675</v>
      </c>
      <c r="K783" s="5">
        <v>4900</v>
      </c>
      <c r="L783" s="5">
        <v>2625</v>
      </c>
      <c r="M783" s="5">
        <v>3500</v>
      </c>
      <c r="N783" s="5">
        <v>3500</v>
      </c>
      <c r="O783" s="5">
        <v>3500</v>
      </c>
      <c r="P783" s="5">
        <v>4025</v>
      </c>
      <c r="Q783" s="5">
        <v>3150</v>
      </c>
      <c r="R783" s="5">
        <f t="shared" si="397"/>
        <v>41825</v>
      </c>
      <c r="S783" s="15"/>
      <c r="T783" s="5">
        <f t="shared" si="398"/>
        <v>8925</v>
      </c>
      <c r="U783" s="5">
        <f t="shared" si="399"/>
        <v>12600</v>
      </c>
      <c r="V783" s="5">
        <f t="shared" si="400"/>
        <v>9625</v>
      </c>
      <c r="W783" s="5">
        <f t="shared" si="401"/>
        <v>10675</v>
      </c>
      <c r="X783" s="1"/>
      <c r="Y783" s="1"/>
      <c r="Z783" s="1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spans="1:42" ht="12.75">
      <c r="A784" s="1"/>
      <c r="B784" s="5">
        <f t="shared" si="395"/>
        <v>4</v>
      </c>
      <c r="C784" s="1" t="str">
        <f t="shared" si="395"/>
        <v>Input 4</v>
      </c>
      <c r="D784" s="5"/>
      <c r="E784" s="5" t="str">
        <f t="shared" si="394"/>
        <v> kg</v>
      </c>
      <c r="F784" s="5">
        <f>45000+1000</f>
        <v>46000</v>
      </c>
      <c r="G784" s="5">
        <v>60000</v>
      </c>
      <c r="H784" s="5">
        <v>70000</v>
      </c>
      <c r="I784" s="5">
        <v>80000</v>
      </c>
      <c r="J784" s="5">
        <v>75000</v>
      </c>
      <c r="K784" s="5">
        <v>100000</v>
      </c>
      <c r="L784" s="5">
        <v>50000</v>
      </c>
      <c r="M784" s="5">
        <v>70000</v>
      </c>
      <c r="N784" s="5">
        <v>70000</v>
      </c>
      <c r="O784" s="5">
        <v>70000</v>
      </c>
      <c r="P784" s="5">
        <v>80000</v>
      </c>
      <c r="Q784" s="5">
        <v>65000</v>
      </c>
      <c r="R784" s="5">
        <f t="shared" si="397"/>
        <v>836000</v>
      </c>
      <c r="S784" s="15"/>
      <c r="T784" s="5">
        <f t="shared" si="398"/>
        <v>176000</v>
      </c>
      <c r="U784" s="5">
        <f t="shared" si="399"/>
        <v>255000</v>
      </c>
      <c r="V784" s="5">
        <f t="shared" si="400"/>
        <v>190000</v>
      </c>
      <c r="W784" s="5">
        <f t="shared" si="401"/>
        <v>215000</v>
      </c>
      <c r="X784" s="1"/>
      <c r="Y784" s="1"/>
      <c r="Z784" s="1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spans="1:42" ht="12.75">
      <c r="A785" s="1"/>
      <c r="B785" s="5">
        <f t="shared" si="395"/>
        <v>5</v>
      </c>
      <c r="C785" s="1" t="str">
        <f t="shared" si="395"/>
        <v>Input 5</v>
      </c>
      <c r="D785" s="5"/>
      <c r="E785" s="5" t="str">
        <f t="shared" si="394"/>
        <v> kg</v>
      </c>
      <c r="F785" s="5">
        <v>1500</v>
      </c>
      <c r="G785" s="5">
        <v>1700</v>
      </c>
      <c r="H785" s="5">
        <v>2200</v>
      </c>
      <c r="I785" s="5">
        <v>2200</v>
      </c>
      <c r="J785" s="5">
        <v>2000</v>
      </c>
      <c r="K785" s="5">
        <v>2600</v>
      </c>
      <c r="L785" s="5">
        <v>1500</v>
      </c>
      <c r="M785" s="5">
        <v>2000</v>
      </c>
      <c r="N785" s="5">
        <v>2200</v>
      </c>
      <c r="O785" s="5">
        <v>2000</v>
      </c>
      <c r="P785" s="5">
        <v>2100</v>
      </c>
      <c r="Q785" s="5">
        <v>1900</v>
      </c>
      <c r="R785" s="5">
        <f t="shared" si="397"/>
        <v>23900</v>
      </c>
      <c r="S785" s="15"/>
      <c r="T785" s="5">
        <f t="shared" si="398"/>
        <v>5400</v>
      </c>
      <c r="U785" s="5">
        <f t="shared" si="399"/>
        <v>6800</v>
      </c>
      <c r="V785" s="5">
        <f t="shared" si="400"/>
        <v>5700</v>
      </c>
      <c r="W785" s="5">
        <f t="shared" si="401"/>
        <v>6000</v>
      </c>
      <c r="X785" s="1"/>
      <c r="Y785" s="1"/>
      <c r="Z785" s="1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spans="1:42" ht="12.75">
      <c r="A786" s="1"/>
      <c r="B786" s="5">
        <f t="shared" si="395"/>
        <v>6</v>
      </c>
      <c r="C786" s="1" t="str">
        <f t="shared" si="395"/>
        <v>Input 6</v>
      </c>
      <c r="D786" s="5"/>
      <c r="E786" s="5" t="str">
        <f t="shared" si="394"/>
        <v> kg</v>
      </c>
      <c r="F786" s="5">
        <f>0+1000</f>
        <v>1000</v>
      </c>
      <c r="G786" s="5">
        <v>0</v>
      </c>
      <c r="H786" s="5">
        <v>1000</v>
      </c>
      <c r="I786" s="5">
        <v>0</v>
      </c>
      <c r="J786" s="5">
        <v>1000</v>
      </c>
      <c r="K786" s="5">
        <v>0</v>
      </c>
      <c r="L786" s="5">
        <v>1000</v>
      </c>
      <c r="M786" s="5">
        <v>0</v>
      </c>
      <c r="N786" s="5">
        <v>1000</v>
      </c>
      <c r="O786" s="5">
        <v>1000</v>
      </c>
      <c r="P786" s="5">
        <v>0</v>
      </c>
      <c r="Q786" s="5">
        <v>1000</v>
      </c>
      <c r="R786" s="5">
        <f t="shared" si="397"/>
        <v>7000</v>
      </c>
      <c r="S786" s="15"/>
      <c r="T786" s="5">
        <f t="shared" si="398"/>
        <v>2000</v>
      </c>
      <c r="U786" s="5">
        <f t="shared" si="399"/>
        <v>1000</v>
      </c>
      <c r="V786" s="5">
        <f t="shared" si="400"/>
        <v>2000</v>
      </c>
      <c r="W786" s="5">
        <f t="shared" si="401"/>
        <v>2000</v>
      </c>
      <c r="X786" s="1"/>
      <c r="Y786" s="1"/>
      <c r="Z786" s="1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spans="1:42" ht="12.75">
      <c r="A787" s="1"/>
      <c r="B787" s="5">
        <f t="shared" si="395"/>
        <v>7</v>
      </c>
      <c r="C787" s="1" t="str">
        <f t="shared" si="395"/>
        <v>Input 7</v>
      </c>
      <c r="D787" s="5"/>
      <c r="E787" s="5" t="str">
        <f t="shared" si="394"/>
        <v> kg</v>
      </c>
      <c r="F787" s="5">
        <v>2000</v>
      </c>
      <c r="G787" s="5">
        <v>1000</v>
      </c>
      <c r="H787" s="5">
        <v>2000</v>
      </c>
      <c r="I787" s="5">
        <v>2000</v>
      </c>
      <c r="J787" s="5">
        <v>2000</v>
      </c>
      <c r="K787" s="5">
        <v>2000</v>
      </c>
      <c r="L787" s="5">
        <v>1000</v>
      </c>
      <c r="M787" s="5">
        <v>2000</v>
      </c>
      <c r="N787" s="5">
        <v>3000</v>
      </c>
      <c r="O787" s="5">
        <v>3000</v>
      </c>
      <c r="P787" s="5">
        <v>3000</v>
      </c>
      <c r="Q787" s="5">
        <v>2000</v>
      </c>
      <c r="R787" s="5">
        <f t="shared" si="397"/>
        <v>25000</v>
      </c>
      <c r="S787" s="15"/>
      <c r="T787" s="5">
        <f t="shared" si="398"/>
        <v>5000</v>
      </c>
      <c r="U787" s="5">
        <f t="shared" si="399"/>
        <v>6000</v>
      </c>
      <c r="V787" s="5">
        <f t="shared" si="400"/>
        <v>6000</v>
      </c>
      <c r="W787" s="5">
        <f t="shared" si="401"/>
        <v>8000</v>
      </c>
      <c r="X787" s="1"/>
      <c r="Y787" s="1"/>
      <c r="Z787" s="1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spans="1:42" ht="12.75">
      <c r="A788" s="1"/>
      <c r="B788" s="5">
        <f t="shared" si="395"/>
        <v>8</v>
      </c>
      <c r="C788" s="1" t="str">
        <f t="shared" si="395"/>
        <v>Input 8</v>
      </c>
      <c r="D788" s="5"/>
      <c r="E788" s="5" t="str">
        <f t="shared" si="394"/>
        <v> kg</v>
      </c>
      <c r="F788" s="5">
        <v>0</v>
      </c>
      <c r="G788" s="5">
        <v>0</v>
      </c>
      <c r="H788" s="5">
        <v>0</v>
      </c>
      <c r="I788" s="5">
        <v>0</v>
      </c>
      <c r="J788" s="5">
        <v>0</v>
      </c>
      <c r="K788" s="5">
        <v>20000</v>
      </c>
      <c r="L788" s="5">
        <v>0</v>
      </c>
      <c r="M788" s="5">
        <v>0</v>
      </c>
      <c r="N788" s="5">
        <v>0</v>
      </c>
      <c r="O788" s="5">
        <v>0</v>
      </c>
      <c r="P788" s="5">
        <v>20000</v>
      </c>
      <c r="Q788" s="5">
        <v>0</v>
      </c>
      <c r="R788" s="5">
        <f t="shared" si="397"/>
        <v>40000</v>
      </c>
      <c r="S788" s="15"/>
      <c r="T788" s="5">
        <f t="shared" si="398"/>
        <v>0</v>
      </c>
      <c r="U788" s="5">
        <f t="shared" si="399"/>
        <v>20000</v>
      </c>
      <c r="V788" s="5">
        <f t="shared" si="400"/>
        <v>0</v>
      </c>
      <c r="W788" s="5">
        <f t="shared" si="401"/>
        <v>20000</v>
      </c>
      <c r="X788" s="1"/>
      <c r="Y788" s="1"/>
      <c r="Z788" s="1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spans="1:42" ht="12.75">
      <c r="A789" s="1"/>
      <c r="B789" s="5">
        <f t="shared" si="395"/>
        <v>9</v>
      </c>
      <c r="C789" s="1" t="str">
        <f t="shared" si="395"/>
        <v>Input 9</v>
      </c>
      <c r="D789" s="5"/>
      <c r="E789" s="5" t="str">
        <f t="shared" si="394"/>
        <v> kg</v>
      </c>
      <c r="F789" s="5">
        <v>0</v>
      </c>
      <c r="G789" s="5">
        <v>10</v>
      </c>
      <c r="H789" s="5">
        <v>20</v>
      </c>
      <c r="I789" s="5">
        <v>20</v>
      </c>
      <c r="J789" s="5">
        <v>10</v>
      </c>
      <c r="K789" s="5">
        <v>10</v>
      </c>
      <c r="L789" s="5">
        <v>10</v>
      </c>
      <c r="M789" s="5">
        <v>20</v>
      </c>
      <c r="N789" s="5">
        <v>30</v>
      </c>
      <c r="O789" s="5">
        <v>20</v>
      </c>
      <c r="P789" s="5">
        <v>20</v>
      </c>
      <c r="Q789" s="5">
        <v>20</v>
      </c>
      <c r="R789" s="5">
        <f t="shared" si="397"/>
        <v>190</v>
      </c>
      <c r="S789" s="15"/>
      <c r="T789" s="5">
        <f t="shared" si="398"/>
        <v>30</v>
      </c>
      <c r="U789" s="5">
        <f t="shared" si="399"/>
        <v>40</v>
      </c>
      <c r="V789" s="5">
        <f t="shared" si="400"/>
        <v>60</v>
      </c>
      <c r="W789" s="5">
        <f t="shared" si="401"/>
        <v>60</v>
      </c>
      <c r="X789" s="1"/>
      <c r="Y789" s="1"/>
      <c r="Z789" s="1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spans="1:42" ht="12.75">
      <c r="A790" s="1"/>
      <c r="B790" s="5">
        <f t="shared" si="395"/>
        <v>10</v>
      </c>
      <c r="C790" s="1" t="str">
        <f t="shared" si="395"/>
        <v>Input 10</v>
      </c>
      <c r="D790" s="5"/>
      <c r="E790" s="5" t="str">
        <f t="shared" si="394"/>
        <v> kg</v>
      </c>
      <c r="F790" s="5">
        <v>0</v>
      </c>
      <c r="G790" s="5">
        <v>0</v>
      </c>
      <c r="H790" s="5">
        <v>45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40</v>
      </c>
      <c r="Q790" s="5">
        <v>0</v>
      </c>
      <c r="R790" s="5">
        <f t="shared" si="397"/>
        <v>85</v>
      </c>
      <c r="S790" s="15"/>
      <c r="T790" s="5">
        <f t="shared" si="398"/>
        <v>45</v>
      </c>
      <c r="U790" s="5">
        <f t="shared" si="399"/>
        <v>0</v>
      </c>
      <c r="V790" s="5">
        <f t="shared" si="400"/>
        <v>0</v>
      </c>
      <c r="W790" s="5">
        <f t="shared" si="401"/>
        <v>40</v>
      </c>
      <c r="X790" s="1"/>
      <c r="Y790" s="1"/>
      <c r="Z790" s="1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spans="1:42" ht="12.75">
      <c r="A791" s="1"/>
      <c r="B791" s="5">
        <f t="shared" si="395"/>
        <v>11</v>
      </c>
      <c r="C791" s="1" t="str">
        <f t="shared" si="395"/>
        <v>Input 11</v>
      </c>
      <c r="D791" s="5"/>
      <c r="E791" s="5" t="str">
        <f t="shared" si="394"/>
        <v> kg</v>
      </c>
      <c r="F791" s="5">
        <v>0</v>
      </c>
      <c r="G791" s="5">
        <v>20</v>
      </c>
      <c r="H791" s="5">
        <v>0</v>
      </c>
      <c r="I791" s="5">
        <v>0</v>
      </c>
      <c r="J791" s="5">
        <v>20</v>
      </c>
      <c r="K791" s="5">
        <v>10</v>
      </c>
      <c r="L791" s="5">
        <v>10</v>
      </c>
      <c r="M791" s="5">
        <v>10</v>
      </c>
      <c r="N791" s="5">
        <v>10</v>
      </c>
      <c r="O791" s="5">
        <v>10</v>
      </c>
      <c r="P791" s="5">
        <v>20</v>
      </c>
      <c r="Q791" s="5">
        <v>10</v>
      </c>
      <c r="R791" s="5">
        <f t="shared" si="397"/>
        <v>120</v>
      </c>
      <c r="S791" s="15"/>
      <c r="T791" s="5">
        <f t="shared" si="398"/>
        <v>20</v>
      </c>
      <c r="U791" s="5">
        <f t="shared" si="399"/>
        <v>30</v>
      </c>
      <c r="V791" s="5">
        <f t="shared" si="400"/>
        <v>30</v>
      </c>
      <c r="W791" s="5">
        <f t="shared" si="401"/>
        <v>40</v>
      </c>
      <c r="X791" s="1"/>
      <c r="Y791" s="1"/>
      <c r="Z791" s="1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spans="1:42" ht="12.75">
      <c r="A792" s="1"/>
      <c r="B792" s="5">
        <f t="shared" si="395"/>
        <v>12</v>
      </c>
      <c r="C792" s="1" t="str">
        <f t="shared" si="395"/>
        <v>Input 12</v>
      </c>
      <c r="D792" s="5"/>
      <c r="E792" s="5" t="str">
        <f t="shared" si="394"/>
        <v> kg</v>
      </c>
      <c r="F792" s="5">
        <v>22000</v>
      </c>
      <c r="G792" s="5">
        <v>44000</v>
      </c>
      <c r="H792" s="5">
        <v>44000</v>
      </c>
      <c r="I792" s="5">
        <v>66000</v>
      </c>
      <c r="J792" s="5">
        <v>44000</v>
      </c>
      <c r="K792" s="5">
        <v>66000</v>
      </c>
      <c r="L792" s="5">
        <v>44000</v>
      </c>
      <c r="M792" s="5">
        <v>44000</v>
      </c>
      <c r="N792" s="5">
        <v>44000</v>
      </c>
      <c r="O792" s="5">
        <v>44000</v>
      </c>
      <c r="P792" s="5">
        <v>44000</v>
      </c>
      <c r="Q792" s="5">
        <v>44000</v>
      </c>
      <c r="R792" s="5">
        <f t="shared" si="397"/>
        <v>550000</v>
      </c>
      <c r="S792" s="15"/>
      <c r="T792" s="5">
        <f t="shared" si="398"/>
        <v>110000</v>
      </c>
      <c r="U792" s="5">
        <f t="shared" si="399"/>
        <v>176000</v>
      </c>
      <c r="V792" s="5">
        <f t="shared" si="400"/>
        <v>132000</v>
      </c>
      <c r="W792" s="5">
        <f t="shared" si="401"/>
        <v>132000</v>
      </c>
      <c r="X792" s="1"/>
      <c r="Y792" s="1"/>
      <c r="Z792" s="1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spans="1:42" ht="12.75">
      <c r="A793" s="1"/>
      <c r="B793" s="5">
        <f t="shared" si="395"/>
        <v>13</v>
      </c>
      <c r="C793" s="1" t="str">
        <f t="shared" si="395"/>
        <v>Input 13</v>
      </c>
      <c r="D793" s="5"/>
      <c r="E793" s="5" t="str">
        <f t="shared" si="394"/>
        <v> kg</v>
      </c>
      <c r="F793" s="5">
        <v>22000</v>
      </c>
      <c r="G793" s="5">
        <v>26000</v>
      </c>
      <c r="H793" s="5">
        <v>32000</v>
      </c>
      <c r="I793" s="5">
        <v>35000</v>
      </c>
      <c r="J793" s="5">
        <v>30000</v>
      </c>
      <c r="K793" s="5">
        <v>40000</v>
      </c>
      <c r="L793" s="5">
        <v>20000</v>
      </c>
      <c r="M793" s="5">
        <v>30000</v>
      </c>
      <c r="N793" s="5">
        <v>35000</v>
      </c>
      <c r="O793" s="5">
        <v>30000</v>
      </c>
      <c r="P793" s="5">
        <v>32000</v>
      </c>
      <c r="Q793" s="5">
        <v>30000</v>
      </c>
      <c r="R793" s="5">
        <f t="shared" si="397"/>
        <v>362000</v>
      </c>
      <c r="S793" s="15"/>
      <c r="T793" s="5">
        <f t="shared" si="398"/>
        <v>80000</v>
      </c>
      <c r="U793" s="5">
        <f t="shared" si="399"/>
        <v>105000</v>
      </c>
      <c r="V793" s="5">
        <f t="shared" si="400"/>
        <v>85000</v>
      </c>
      <c r="W793" s="5">
        <f t="shared" si="401"/>
        <v>92000</v>
      </c>
      <c r="X793" s="1"/>
      <c r="Y793" s="1"/>
      <c r="Z793" s="1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spans="1:42" ht="12.75">
      <c r="A794" s="1"/>
      <c r="B794" s="5">
        <f t="shared" si="395"/>
        <v>14</v>
      </c>
      <c r="C794" s="1" t="str">
        <f t="shared" si="395"/>
        <v>Input 14</v>
      </c>
      <c r="D794" s="5"/>
      <c r="E794" s="5" t="str">
        <f t="shared" si="394"/>
        <v> kg</v>
      </c>
      <c r="F794" s="5">
        <v>30000</v>
      </c>
      <c r="G794" s="5">
        <v>35000</v>
      </c>
      <c r="H794" s="5">
        <v>45000</v>
      </c>
      <c r="I794" s="5">
        <v>0</v>
      </c>
      <c r="J794" s="5">
        <v>0</v>
      </c>
      <c r="K794" s="5">
        <v>0</v>
      </c>
      <c r="L794" s="5">
        <v>30000</v>
      </c>
      <c r="M794" s="5">
        <v>40000</v>
      </c>
      <c r="N794" s="5">
        <v>0</v>
      </c>
      <c r="O794" s="5">
        <v>0</v>
      </c>
      <c r="P794" s="5">
        <v>0</v>
      </c>
      <c r="Q794" s="5">
        <v>0</v>
      </c>
      <c r="R794" s="5">
        <f t="shared" si="397"/>
        <v>180000</v>
      </c>
      <c r="S794" s="15"/>
      <c r="T794" s="5">
        <f t="shared" si="398"/>
        <v>110000</v>
      </c>
      <c r="U794" s="5">
        <f t="shared" si="399"/>
        <v>0</v>
      </c>
      <c r="V794" s="5">
        <f t="shared" si="400"/>
        <v>70000</v>
      </c>
      <c r="W794" s="5">
        <f t="shared" si="401"/>
        <v>0</v>
      </c>
      <c r="X794" s="1"/>
      <c r="Y794" s="1"/>
      <c r="Z794" s="1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spans="1:42" ht="12.75">
      <c r="A795" s="1"/>
      <c r="B795" s="5">
        <f t="shared" si="395"/>
        <v>15</v>
      </c>
      <c r="C795" s="1" t="str">
        <f t="shared" si="395"/>
        <v>Input 15</v>
      </c>
      <c r="D795" s="5"/>
      <c r="E795" s="5" t="str">
        <f t="shared" si="394"/>
        <v> kg</v>
      </c>
      <c r="F795" s="5">
        <v>0</v>
      </c>
      <c r="G795" s="5">
        <v>0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  <c r="Q795" s="5">
        <v>0</v>
      </c>
      <c r="R795" s="5">
        <f t="shared" si="397"/>
        <v>0</v>
      </c>
      <c r="S795" s="15"/>
      <c r="T795" s="5">
        <f t="shared" si="398"/>
        <v>0</v>
      </c>
      <c r="U795" s="5">
        <f t="shared" si="399"/>
        <v>0</v>
      </c>
      <c r="V795" s="5">
        <f t="shared" si="400"/>
        <v>0</v>
      </c>
      <c r="W795" s="5">
        <f t="shared" si="401"/>
        <v>0</v>
      </c>
      <c r="X795" s="1"/>
      <c r="Y795" s="1"/>
      <c r="Z795" s="1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spans="1:42" ht="12.75">
      <c r="A796" s="1"/>
      <c r="B796" s="5">
        <f t="shared" si="395"/>
        <v>16</v>
      </c>
      <c r="C796" s="1" t="str">
        <f t="shared" si="395"/>
        <v>Input 16</v>
      </c>
      <c r="D796" s="5"/>
      <c r="E796" s="5" t="str">
        <f t="shared" si="394"/>
        <v> kg</v>
      </c>
      <c r="F796" s="5">
        <v>0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5">
        <v>0</v>
      </c>
      <c r="P796" s="5">
        <v>0</v>
      </c>
      <c r="Q796" s="5">
        <v>0</v>
      </c>
      <c r="R796" s="5">
        <f t="shared" si="397"/>
        <v>0</v>
      </c>
      <c r="S796" s="15"/>
      <c r="T796" s="5">
        <f t="shared" si="398"/>
        <v>0</v>
      </c>
      <c r="U796" s="5">
        <f t="shared" si="399"/>
        <v>0</v>
      </c>
      <c r="V796" s="5">
        <f t="shared" si="400"/>
        <v>0</v>
      </c>
      <c r="W796" s="5">
        <f t="shared" si="401"/>
        <v>0</v>
      </c>
      <c r="X796" s="1"/>
      <c r="Y796" s="1"/>
      <c r="Z796" s="1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spans="1:42" ht="12.75">
      <c r="A797" s="1"/>
      <c r="B797" s="5">
        <f t="shared" si="395"/>
        <v>17</v>
      </c>
      <c r="C797" s="1" t="str">
        <f t="shared" si="395"/>
        <v>Input 17</v>
      </c>
      <c r="D797" s="5"/>
      <c r="E797" s="5" t="str">
        <f t="shared" si="394"/>
        <v> kg</v>
      </c>
      <c r="F797" s="5">
        <v>0</v>
      </c>
      <c r="G797" s="5">
        <v>230</v>
      </c>
      <c r="H797" s="5">
        <v>0</v>
      </c>
      <c r="I797" s="5">
        <v>230</v>
      </c>
      <c r="J797" s="5">
        <v>0</v>
      </c>
      <c r="K797" s="5">
        <v>230</v>
      </c>
      <c r="L797" s="5">
        <v>0</v>
      </c>
      <c r="M797" s="5">
        <v>230</v>
      </c>
      <c r="N797" s="5">
        <v>0</v>
      </c>
      <c r="O797" s="5">
        <v>0</v>
      </c>
      <c r="P797" s="5">
        <v>230</v>
      </c>
      <c r="Q797" s="5">
        <v>0</v>
      </c>
      <c r="R797" s="5">
        <f t="shared" si="397"/>
        <v>1150</v>
      </c>
      <c r="S797" s="15"/>
      <c r="T797" s="5">
        <f t="shared" si="398"/>
        <v>230</v>
      </c>
      <c r="U797" s="5">
        <f t="shared" si="399"/>
        <v>460</v>
      </c>
      <c r="V797" s="5">
        <f t="shared" si="400"/>
        <v>230</v>
      </c>
      <c r="W797" s="5">
        <f t="shared" si="401"/>
        <v>230</v>
      </c>
      <c r="X797" s="1"/>
      <c r="Y797" s="1"/>
      <c r="Z797" s="1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spans="1:42" ht="12.75">
      <c r="A798" s="1"/>
      <c r="B798" s="5">
        <f t="shared" si="395"/>
        <v>18</v>
      </c>
      <c r="C798" s="1" t="str">
        <f t="shared" si="395"/>
        <v>Input 18</v>
      </c>
      <c r="D798" s="5"/>
      <c r="E798" s="5" t="str">
        <f t="shared" si="394"/>
        <v> kg</v>
      </c>
      <c r="F798" s="5">
        <v>1088</v>
      </c>
      <c r="G798" s="5">
        <v>0</v>
      </c>
      <c r="H798" s="5">
        <v>1088</v>
      </c>
      <c r="I798" s="5">
        <v>1088</v>
      </c>
      <c r="J798" s="5">
        <v>0</v>
      </c>
      <c r="K798" s="5">
        <v>1088</v>
      </c>
      <c r="L798" s="5">
        <v>1088</v>
      </c>
      <c r="M798" s="5">
        <v>0</v>
      </c>
      <c r="N798" s="5">
        <v>1088</v>
      </c>
      <c r="O798" s="5">
        <v>1088</v>
      </c>
      <c r="P798" s="5">
        <v>0</v>
      </c>
      <c r="Q798" s="5">
        <v>1088</v>
      </c>
      <c r="R798" s="5">
        <f t="shared" si="397"/>
        <v>8704</v>
      </c>
      <c r="S798" s="15"/>
      <c r="T798" s="5">
        <f t="shared" si="398"/>
        <v>2176</v>
      </c>
      <c r="U798" s="5">
        <f t="shared" si="399"/>
        <v>2176</v>
      </c>
      <c r="V798" s="5">
        <f t="shared" si="400"/>
        <v>2176</v>
      </c>
      <c r="W798" s="5">
        <f t="shared" si="401"/>
        <v>2176</v>
      </c>
      <c r="X798" s="1"/>
      <c r="Y798" s="1"/>
      <c r="Z798" s="1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spans="1:42" ht="12.75">
      <c r="A799" s="1"/>
      <c r="B799" s="5">
        <f aca="true" t="shared" si="402" ref="B799:C818">B521</f>
        <v>19</v>
      </c>
      <c r="C799" s="1" t="str">
        <f t="shared" si="402"/>
        <v>Input 19</v>
      </c>
      <c r="D799" s="5"/>
      <c r="E799" s="5" t="str">
        <f t="shared" si="394"/>
        <v> kg</v>
      </c>
      <c r="F799" s="5">
        <v>60000</v>
      </c>
      <c r="G799" s="5">
        <v>60000</v>
      </c>
      <c r="H799" s="5">
        <v>80000</v>
      </c>
      <c r="I799" s="5">
        <v>90000</v>
      </c>
      <c r="J799" s="5">
        <v>80000</v>
      </c>
      <c r="K799" s="5">
        <v>100000</v>
      </c>
      <c r="L799" s="5">
        <v>60000</v>
      </c>
      <c r="M799" s="5">
        <v>70000</v>
      </c>
      <c r="N799" s="5">
        <v>70000</v>
      </c>
      <c r="O799" s="5">
        <v>70000</v>
      </c>
      <c r="P799" s="5">
        <v>80000</v>
      </c>
      <c r="Q799" s="5">
        <v>80000</v>
      </c>
      <c r="R799" s="5">
        <f t="shared" si="397"/>
        <v>900000</v>
      </c>
      <c r="S799" s="15"/>
      <c r="T799" s="5">
        <f t="shared" si="398"/>
        <v>200000</v>
      </c>
      <c r="U799" s="5">
        <f t="shared" si="399"/>
        <v>270000</v>
      </c>
      <c r="V799" s="5">
        <f t="shared" si="400"/>
        <v>200000</v>
      </c>
      <c r="W799" s="5">
        <f t="shared" si="401"/>
        <v>230000</v>
      </c>
      <c r="X799" s="1"/>
      <c r="Y799" s="1"/>
      <c r="Z799" s="1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spans="1:42" ht="12.75">
      <c r="A800" s="1"/>
      <c r="B800" s="5">
        <f t="shared" si="402"/>
        <v>20</v>
      </c>
      <c r="C800" s="1" t="str">
        <f t="shared" si="402"/>
        <v>Input 20</v>
      </c>
      <c r="D800" s="5"/>
      <c r="E800" s="5" t="str">
        <f t="shared" si="394"/>
        <v> kg</v>
      </c>
      <c r="F800" s="5">
        <v>20000</v>
      </c>
      <c r="G800" s="5">
        <v>10000</v>
      </c>
      <c r="H800" s="5">
        <v>20000</v>
      </c>
      <c r="I800" s="5">
        <v>10000</v>
      </c>
      <c r="J800" s="5">
        <v>10000</v>
      </c>
      <c r="K800" s="5">
        <v>10000</v>
      </c>
      <c r="L800" s="5">
        <v>10000</v>
      </c>
      <c r="M800" s="5">
        <v>20000</v>
      </c>
      <c r="N800" s="5">
        <v>10000</v>
      </c>
      <c r="O800" s="5">
        <v>10000</v>
      </c>
      <c r="P800" s="5">
        <v>10000</v>
      </c>
      <c r="Q800" s="5">
        <v>10000</v>
      </c>
      <c r="R800" s="5">
        <f t="shared" si="397"/>
        <v>150000</v>
      </c>
      <c r="S800" s="15"/>
      <c r="T800" s="5">
        <f t="shared" si="398"/>
        <v>50000</v>
      </c>
      <c r="U800" s="5">
        <f t="shared" si="399"/>
        <v>30000</v>
      </c>
      <c r="V800" s="5">
        <f t="shared" si="400"/>
        <v>40000</v>
      </c>
      <c r="W800" s="5">
        <f t="shared" si="401"/>
        <v>30000</v>
      </c>
      <c r="X800" s="1"/>
      <c r="Y800" s="1"/>
      <c r="Z800" s="1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spans="1:42" ht="12.75">
      <c r="A801" s="1"/>
      <c r="B801" s="5">
        <f t="shared" si="402"/>
        <v>21</v>
      </c>
      <c r="C801" s="1" t="str">
        <f t="shared" si="402"/>
        <v>Input 21</v>
      </c>
      <c r="D801" s="5"/>
      <c r="E801" s="5" t="str">
        <f t="shared" si="394"/>
        <v> kg</v>
      </c>
      <c r="F801" s="5">
        <v>18000</v>
      </c>
      <c r="G801" s="5">
        <v>24000</v>
      </c>
      <c r="H801" s="5">
        <v>24000</v>
      </c>
      <c r="I801" s="5">
        <v>24000</v>
      </c>
      <c r="J801" s="5">
        <v>24000</v>
      </c>
      <c r="K801" s="5">
        <v>24000</v>
      </c>
      <c r="L801" s="5">
        <v>24000</v>
      </c>
      <c r="M801" s="5">
        <v>30000</v>
      </c>
      <c r="N801" s="5">
        <v>30000</v>
      </c>
      <c r="O801" s="5">
        <v>30000</v>
      </c>
      <c r="P801" s="5">
        <v>30000</v>
      </c>
      <c r="Q801" s="5">
        <v>30000</v>
      </c>
      <c r="R801" s="5">
        <f t="shared" si="397"/>
        <v>312000</v>
      </c>
      <c r="S801" s="15"/>
      <c r="T801" s="5">
        <f t="shared" si="398"/>
        <v>66000</v>
      </c>
      <c r="U801" s="5">
        <f t="shared" si="399"/>
        <v>72000</v>
      </c>
      <c r="V801" s="5">
        <f t="shared" si="400"/>
        <v>84000</v>
      </c>
      <c r="W801" s="5">
        <f t="shared" si="401"/>
        <v>90000</v>
      </c>
      <c r="X801" s="1"/>
      <c r="Y801" s="1"/>
      <c r="Z801" s="1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spans="1:42" ht="12.75">
      <c r="A802" s="1"/>
      <c r="B802" s="5">
        <f t="shared" si="402"/>
        <v>22</v>
      </c>
      <c r="C802" s="1" t="str">
        <f t="shared" si="402"/>
        <v>Input 22</v>
      </c>
      <c r="D802" s="5"/>
      <c r="E802" s="5" t="str">
        <f t="shared" si="394"/>
        <v> kg</v>
      </c>
      <c r="F802" s="5">
        <v>10000</v>
      </c>
      <c r="G802" s="5">
        <v>10000</v>
      </c>
      <c r="H802" s="5">
        <v>10000</v>
      </c>
      <c r="I802" s="5">
        <v>10000</v>
      </c>
      <c r="J802" s="5">
        <v>10000</v>
      </c>
      <c r="K802" s="5">
        <v>10000</v>
      </c>
      <c r="L802" s="5">
        <v>10000</v>
      </c>
      <c r="M802" s="5">
        <v>15000</v>
      </c>
      <c r="N802" s="5">
        <v>10000</v>
      </c>
      <c r="O802" s="5">
        <v>10000</v>
      </c>
      <c r="P802" s="5">
        <v>15000</v>
      </c>
      <c r="Q802" s="5">
        <v>10000</v>
      </c>
      <c r="R802" s="5">
        <f t="shared" si="397"/>
        <v>130000</v>
      </c>
      <c r="S802" s="15"/>
      <c r="T802" s="5">
        <f t="shared" si="398"/>
        <v>30000</v>
      </c>
      <c r="U802" s="5">
        <f t="shared" si="399"/>
        <v>30000</v>
      </c>
      <c r="V802" s="5">
        <f t="shared" si="400"/>
        <v>35000</v>
      </c>
      <c r="W802" s="5">
        <f t="shared" si="401"/>
        <v>35000</v>
      </c>
      <c r="X802" s="1"/>
      <c r="Y802" s="1"/>
      <c r="Z802" s="1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spans="1:42" ht="12.75">
      <c r="A803" s="1"/>
      <c r="B803" s="5">
        <f t="shared" si="402"/>
        <v>23</v>
      </c>
      <c r="C803" s="1" t="str">
        <f t="shared" si="402"/>
        <v>Input 23</v>
      </c>
      <c r="D803" s="5"/>
      <c r="E803" s="5" t="str">
        <f t="shared" si="394"/>
        <v> kom</v>
      </c>
      <c r="F803" s="5">
        <v>25000</v>
      </c>
      <c r="G803" s="5">
        <v>30000</v>
      </c>
      <c r="H803" s="5">
        <v>40000</v>
      </c>
      <c r="I803" s="5">
        <v>40000</v>
      </c>
      <c r="J803" s="5">
        <v>35000</v>
      </c>
      <c r="K803" s="5">
        <v>45000</v>
      </c>
      <c r="L803" s="5">
        <v>25000</v>
      </c>
      <c r="M803" s="5">
        <v>40000</v>
      </c>
      <c r="N803" s="5">
        <v>40000</v>
      </c>
      <c r="O803" s="5">
        <v>35000</v>
      </c>
      <c r="P803" s="5">
        <v>40000</v>
      </c>
      <c r="Q803" s="5">
        <v>30000</v>
      </c>
      <c r="R803" s="5">
        <f t="shared" si="397"/>
        <v>425000</v>
      </c>
      <c r="S803" s="15"/>
      <c r="T803" s="5">
        <f t="shared" si="398"/>
        <v>95000</v>
      </c>
      <c r="U803" s="5">
        <f t="shared" si="399"/>
        <v>120000</v>
      </c>
      <c r="V803" s="5">
        <f t="shared" si="400"/>
        <v>105000</v>
      </c>
      <c r="W803" s="5">
        <f t="shared" si="401"/>
        <v>105000</v>
      </c>
      <c r="X803" s="1"/>
      <c r="Y803" s="1"/>
      <c r="Z803" s="1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spans="1:42" ht="12.75">
      <c r="A804" s="1"/>
      <c r="B804" s="5">
        <f t="shared" si="402"/>
        <v>24</v>
      </c>
      <c r="C804" s="1" t="str">
        <f t="shared" si="402"/>
        <v>Input 24</v>
      </c>
      <c r="D804" s="5"/>
      <c r="E804" s="5" t="str">
        <f t="shared" si="394"/>
        <v> par</v>
      </c>
      <c r="F804" s="5">
        <v>26450</v>
      </c>
      <c r="G804" s="5">
        <v>33350</v>
      </c>
      <c r="H804" s="5">
        <v>40250</v>
      </c>
      <c r="I804" s="5">
        <v>40250</v>
      </c>
      <c r="J804" s="5">
        <v>33350</v>
      </c>
      <c r="K804" s="5">
        <v>44850</v>
      </c>
      <c r="L804" s="5">
        <v>25300</v>
      </c>
      <c r="M804" s="5">
        <v>40250</v>
      </c>
      <c r="N804" s="5">
        <v>40250</v>
      </c>
      <c r="O804" s="5">
        <v>33350</v>
      </c>
      <c r="P804" s="5">
        <v>40250</v>
      </c>
      <c r="Q804" s="5">
        <v>33350</v>
      </c>
      <c r="R804" s="5">
        <f t="shared" si="397"/>
        <v>431250</v>
      </c>
      <c r="S804" s="15"/>
      <c r="T804" s="5">
        <f t="shared" si="398"/>
        <v>100050</v>
      </c>
      <c r="U804" s="5">
        <f t="shared" si="399"/>
        <v>118450</v>
      </c>
      <c r="V804" s="5">
        <f t="shared" si="400"/>
        <v>105800</v>
      </c>
      <c r="W804" s="5">
        <f t="shared" si="401"/>
        <v>106950</v>
      </c>
      <c r="X804" s="1"/>
      <c r="Y804" s="1"/>
      <c r="Z804" s="1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spans="1:42" ht="12.75">
      <c r="A805" s="1"/>
      <c r="B805" s="5">
        <f t="shared" si="402"/>
        <v>25</v>
      </c>
      <c r="C805" s="1" t="str">
        <f t="shared" si="402"/>
        <v>Input 25</v>
      </c>
      <c r="D805" s="5"/>
      <c r="E805" s="5" t="str">
        <f t="shared" si="394"/>
        <v> kg</v>
      </c>
      <c r="F805" s="5">
        <v>3700</v>
      </c>
      <c r="G805" s="5">
        <v>4500</v>
      </c>
      <c r="H805" s="5">
        <v>5500</v>
      </c>
      <c r="I805" s="5">
        <v>5800</v>
      </c>
      <c r="J805" s="5">
        <v>5000</v>
      </c>
      <c r="K805" s="5">
        <v>6500</v>
      </c>
      <c r="L805" s="5">
        <v>4000</v>
      </c>
      <c r="M805" s="5">
        <v>5500</v>
      </c>
      <c r="N805" s="5">
        <v>5500</v>
      </c>
      <c r="O805" s="5">
        <v>5000</v>
      </c>
      <c r="P805" s="5">
        <v>5500</v>
      </c>
      <c r="Q805" s="5">
        <v>4800</v>
      </c>
      <c r="R805" s="5">
        <f t="shared" si="397"/>
        <v>61300</v>
      </c>
      <c r="S805" s="15"/>
      <c r="T805" s="5">
        <f t="shared" si="398"/>
        <v>13700</v>
      </c>
      <c r="U805" s="5">
        <f t="shared" si="399"/>
        <v>17300</v>
      </c>
      <c r="V805" s="5">
        <f t="shared" si="400"/>
        <v>15000</v>
      </c>
      <c r="W805" s="5">
        <f t="shared" si="401"/>
        <v>15300</v>
      </c>
      <c r="X805" s="1"/>
      <c r="Y805" s="1"/>
      <c r="Z805" s="1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spans="1:42" ht="12.75">
      <c r="A806" s="1"/>
      <c r="B806" s="5">
        <f t="shared" si="402"/>
        <v>26</v>
      </c>
      <c r="C806" s="1" t="str">
        <f t="shared" si="402"/>
        <v>Input 26</v>
      </c>
      <c r="D806" s="5"/>
      <c r="E806" s="5" t="str">
        <f t="shared" si="394"/>
        <v> kom</v>
      </c>
      <c r="F806" s="5">
        <v>1080</v>
      </c>
      <c r="G806" s="5">
        <v>1080</v>
      </c>
      <c r="H806" s="5">
        <v>1656</v>
      </c>
      <c r="I806" s="5">
        <v>1656</v>
      </c>
      <c r="J806" s="5">
        <v>1368</v>
      </c>
      <c r="K806" s="5">
        <v>1656</v>
      </c>
      <c r="L806" s="5">
        <v>1008</v>
      </c>
      <c r="M806" s="5">
        <v>1656</v>
      </c>
      <c r="N806" s="5">
        <v>1656</v>
      </c>
      <c r="O806" s="5">
        <v>1368</v>
      </c>
      <c r="P806" s="5">
        <v>1512</v>
      </c>
      <c r="Q806" s="5">
        <v>1368</v>
      </c>
      <c r="R806" s="5">
        <f t="shared" si="397"/>
        <v>17064</v>
      </c>
      <c r="S806" s="15"/>
      <c r="T806" s="5">
        <f t="shared" si="398"/>
        <v>3816</v>
      </c>
      <c r="U806" s="5">
        <f t="shared" si="399"/>
        <v>4680</v>
      </c>
      <c r="V806" s="5">
        <f t="shared" si="400"/>
        <v>4320</v>
      </c>
      <c r="W806" s="5">
        <f t="shared" si="401"/>
        <v>4248</v>
      </c>
      <c r="X806" s="1"/>
      <c r="Y806" s="1"/>
      <c r="Z806" s="1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spans="1:42" ht="12.75">
      <c r="A807" s="1"/>
      <c r="B807" s="5">
        <f t="shared" si="402"/>
        <v>27</v>
      </c>
      <c r="C807" s="1" t="str">
        <f t="shared" si="402"/>
        <v>Input 27</v>
      </c>
      <c r="D807" s="5"/>
      <c r="E807" s="5" t="str">
        <f t="shared" si="394"/>
        <v> kg</v>
      </c>
      <c r="F807" s="5">
        <v>100</v>
      </c>
      <c r="G807" s="5">
        <v>140</v>
      </c>
      <c r="H807" s="5">
        <v>180</v>
      </c>
      <c r="I807" s="5">
        <v>180</v>
      </c>
      <c r="J807" s="5">
        <v>160</v>
      </c>
      <c r="K807" s="5">
        <v>200</v>
      </c>
      <c r="L807" s="5">
        <v>120</v>
      </c>
      <c r="M807" s="5">
        <v>180</v>
      </c>
      <c r="N807" s="5">
        <v>180</v>
      </c>
      <c r="O807" s="5">
        <v>160</v>
      </c>
      <c r="P807" s="5">
        <v>180</v>
      </c>
      <c r="Q807" s="5">
        <v>140</v>
      </c>
      <c r="R807" s="5">
        <f t="shared" si="397"/>
        <v>1920</v>
      </c>
      <c r="S807" s="15"/>
      <c r="T807" s="5">
        <f t="shared" si="398"/>
        <v>420</v>
      </c>
      <c r="U807" s="5">
        <f t="shared" si="399"/>
        <v>540</v>
      </c>
      <c r="V807" s="5">
        <f t="shared" si="400"/>
        <v>480</v>
      </c>
      <c r="W807" s="5">
        <f t="shared" si="401"/>
        <v>480</v>
      </c>
      <c r="X807" s="1"/>
      <c r="Y807" s="1"/>
      <c r="Z807" s="1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spans="1:42" ht="12.75">
      <c r="A808" s="1"/>
      <c r="B808" s="5">
        <f t="shared" si="402"/>
        <v>28</v>
      </c>
      <c r="C808" s="1" t="str">
        <f t="shared" si="402"/>
        <v>Input 28</v>
      </c>
      <c r="D808" s="5"/>
      <c r="E808" s="5" t="str">
        <f t="shared" si="394"/>
        <v> kom</v>
      </c>
      <c r="F808" s="5">
        <v>30</v>
      </c>
      <c r="G808" s="5">
        <v>30</v>
      </c>
      <c r="H808" s="5">
        <v>40</v>
      </c>
      <c r="I808" s="5">
        <v>42</v>
      </c>
      <c r="J808" s="5">
        <v>38</v>
      </c>
      <c r="K808" s="5">
        <v>50</v>
      </c>
      <c r="L808" s="5">
        <v>25</v>
      </c>
      <c r="M808" s="5">
        <v>40</v>
      </c>
      <c r="N808" s="5">
        <v>40</v>
      </c>
      <c r="O808" s="5">
        <v>35</v>
      </c>
      <c r="P808" s="5">
        <v>40</v>
      </c>
      <c r="Q808" s="5">
        <v>35</v>
      </c>
      <c r="R808" s="5">
        <f t="shared" si="397"/>
        <v>445</v>
      </c>
      <c r="S808" s="15"/>
      <c r="T808" s="5">
        <f t="shared" si="398"/>
        <v>100</v>
      </c>
      <c r="U808" s="5">
        <f t="shared" si="399"/>
        <v>130</v>
      </c>
      <c r="V808" s="5">
        <f t="shared" si="400"/>
        <v>105</v>
      </c>
      <c r="W808" s="5">
        <f t="shared" si="401"/>
        <v>110</v>
      </c>
      <c r="X808" s="1"/>
      <c r="Y808" s="1"/>
      <c r="Z808" s="1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spans="1:42" ht="12.75">
      <c r="A809" s="1"/>
      <c r="B809" s="5">
        <f t="shared" si="402"/>
        <v>29</v>
      </c>
      <c r="C809" s="1" t="str">
        <f t="shared" si="402"/>
        <v>Input 29</v>
      </c>
      <c r="D809" s="5"/>
      <c r="E809" s="5" t="str">
        <f t="shared" si="394"/>
        <v> kg</v>
      </c>
      <c r="F809" s="5">
        <v>200</v>
      </c>
      <c r="G809" s="5">
        <v>220</v>
      </c>
      <c r="H809" s="5">
        <v>300</v>
      </c>
      <c r="I809" s="5">
        <v>330</v>
      </c>
      <c r="J809" s="5">
        <v>250</v>
      </c>
      <c r="K809" s="5">
        <v>360</v>
      </c>
      <c r="L809" s="5">
        <v>200</v>
      </c>
      <c r="M809" s="5">
        <v>320</v>
      </c>
      <c r="N809" s="5">
        <v>340</v>
      </c>
      <c r="O809" s="5">
        <v>310</v>
      </c>
      <c r="P809" s="5">
        <v>340</v>
      </c>
      <c r="Q809" s="5">
        <v>300</v>
      </c>
      <c r="R809" s="5">
        <f t="shared" si="397"/>
        <v>3470</v>
      </c>
      <c r="S809" s="15"/>
      <c r="T809" s="5">
        <f t="shared" si="398"/>
        <v>720</v>
      </c>
      <c r="U809" s="5">
        <f t="shared" si="399"/>
        <v>940</v>
      </c>
      <c r="V809" s="5">
        <f t="shared" si="400"/>
        <v>860</v>
      </c>
      <c r="W809" s="5">
        <f t="shared" si="401"/>
        <v>950</v>
      </c>
      <c r="X809" s="1"/>
      <c r="Y809" s="1"/>
      <c r="Z809" s="1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spans="1:42" ht="12.75">
      <c r="A810" s="1"/>
      <c r="B810" s="5">
        <f t="shared" si="402"/>
        <v>30</v>
      </c>
      <c r="C810" s="1" t="str">
        <f t="shared" si="402"/>
        <v>Input 30</v>
      </c>
      <c r="D810" s="5"/>
      <c r="E810" s="5" t="str">
        <f t="shared" si="394"/>
        <v> kom</v>
      </c>
      <c r="F810" s="5">
        <v>5000</v>
      </c>
      <c r="G810" s="5">
        <v>10000</v>
      </c>
      <c r="H810" s="5">
        <v>5000</v>
      </c>
      <c r="I810" s="5">
        <v>10000</v>
      </c>
      <c r="J810" s="5">
        <v>5000</v>
      </c>
      <c r="K810" s="5">
        <v>10000</v>
      </c>
      <c r="L810" s="5">
        <v>5000</v>
      </c>
      <c r="M810" s="5">
        <v>10000</v>
      </c>
      <c r="N810" s="5">
        <v>5000</v>
      </c>
      <c r="O810" s="5">
        <v>10000</v>
      </c>
      <c r="P810" s="5">
        <v>5000</v>
      </c>
      <c r="Q810" s="5">
        <v>5000</v>
      </c>
      <c r="R810" s="5">
        <f t="shared" si="397"/>
        <v>85000</v>
      </c>
      <c r="S810" s="15"/>
      <c r="T810" s="5">
        <f t="shared" si="398"/>
        <v>20000</v>
      </c>
      <c r="U810" s="5">
        <f t="shared" si="399"/>
        <v>25000</v>
      </c>
      <c r="V810" s="5">
        <f t="shared" si="400"/>
        <v>20000</v>
      </c>
      <c r="W810" s="5">
        <f t="shared" si="401"/>
        <v>20000</v>
      </c>
      <c r="X810" s="1"/>
      <c r="Y810" s="1"/>
      <c r="Z810" s="1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spans="1:42" ht="12.75">
      <c r="A811" s="1"/>
      <c r="B811" s="5">
        <f t="shared" si="402"/>
        <v>31</v>
      </c>
      <c r="C811" s="1" t="str">
        <f t="shared" si="402"/>
        <v>Input 31</v>
      </c>
      <c r="D811" s="5"/>
      <c r="E811" s="5" t="str">
        <f t="shared" si="394"/>
        <v> kom</v>
      </c>
      <c r="F811" s="5">
        <v>30000</v>
      </c>
      <c r="G811" s="5">
        <v>40000</v>
      </c>
      <c r="H811" s="5">
        <v>50000</v>
      </c>
      <c r="I811" s="5">
        <v>60000</v>
      </c>
      <c r="J811" s="5">
        <v>40000</v>
      </c>
      <c r="K811" s="5">
        <v>60000</v>
      </c>
      <c r="L811" s="5">
        <v>30000</v>
      </c>
      <c r="M811" s="5">
        <v>50000</v>
      </c>
      <c r="N811" s="5">
        <v>50000</v>
      </c>
      <c r="O811" s="5">
        <v>50000</v>
      </c>
      <c r="P811" s="5">
        <v>50000</v>
      </c>
      <c r="Q811" s="5">
        <v>40000</v>
      </c>
      <c r="R811" s="5">
        <f t="shared" si="397"/>
        <v>550000</v>
      </c>
      <c r="S811" s="15"/>
      <c r="T811" s="5">
        <f t="shared" si="398"/>
        <v>120000</v>
      </c>
      <c r="U811" s="5">
        <f t="shared" si="399"/>
        <v>160000</v>
      </c>
      <c r="V811" s="5">
        <f t="shared" si="400"/>
        <v>130000</v>
      </c>
      <c r="W811" s="5">
        <f t="shared" si="401"/>
        <v>140000</v>
      </c>
      <c r="X811" s="1"/>
      <c r="Y811" s="1"/>
      <c r="Z811" s="1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spans="1:42" ht="12.75">
      <c r="A812" s="1"/>
      <c r="B812" s="5">
        <f t="shared" si="402"/>
        <v>32</v>
      </c>
      <c r="C812" s="1" t="str">
        <f t="shared" si="402"/>
        <v>Input 32</v>
      </c>
      <c r="D812" s="5"/>
      <c r="E812" s="5" t="str">
        <f t="shared" si="394"/>
        <v> kom</v>
      </c>
      <c r="F812" s="5">
        <v>300</v>
      </c>
      <c r="G812" s="5">
        <v>0</v>
      </c>
      <c r="H812" s="5">
        <v>0</v>
      </c>
      <c r="I812" s="5">
        <v>300</v>
      </c>
      <c r="J812" s="5">
        <v>0</v>
      </c>
      <c r="K812" s="5">
        <v>0</v>
      </c>
      <c r="L812" s="5">
        <v>0</v>
      </c>
      <c r="M812" s="5">
        <v>300</v>
      </c>
      <c r="N812" s="5">
        <v>0</v>
      </c>
      <c r="O812" s="5">
        <v>0</v>
      </c>
      <c r="P812" s="5">
        <v>300</v>
      </c>
      <c r="Q812" s="5">
        <v>0</v>
      </c>
      <c r="R812" s="5">
        <f t="shared" si="397"/>
        <v>1200</v>
      </c>
      <c r="S812" s="15"/>
      <c r="T812" s="5">
        <f t="shared" si="398"/>
        <v>300</v>
      </c>
      <c r="U812" s="5">
        <f t="shared" si="399"/>
        <v>300</v>
      </c>
      <c r="V812" s="5">
        <f t="shared" si="400"/>
        <v>300</v>
      </c>
      <c r="W812" s="5">
        <f t="shared" si="401"/>
        <v>300</v>
      </c>
      <c r="X812" s="1"/>
      <c r="Y812" s="1"/>
      <c r="Z812" s="1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spans="1:42" ht="12.75">
      <c r="A813" s="1"/>
      <c r="B813" s="5">
        <f t="shared" si="402"/>
        <v>33</v>
      </c>
      <c r="C813" s="1" t="str">
        <f t="shared" si="402"/>
        <v>Input 33</v>
      </c>
      <c r="D813" s="5"/>
      <c r="E813" s="5" t="str">
        <f t="shared" si="394"/>
        <v> kom</v>
      </c>
      <c r="F813" s="5">
        <v>1000</v>
      </c>
      <c r="G813" s="5">
        <v>2000</v>
      </c>
      <c r="H813" s="5">
        <v>2000</v>
      </c>
      <c r="I813" s="5">
        <v>2500</v>
      </c>
      <c r="J813" s="5">
        <v>2500</v>
      </c>
      <c r="K813" s="5">
        <v>2500</v>
      </c>
      <c r="L813" s="5">
        <v>2000</v>
      </c>
      <c r="M813" s="5">
        <v>2500</v>
      </c>
      <c r="N813" s="5">
        <v>2000</v>
      </c>
      <c r="O813" s="5">
        <v>2000</v>
      </c>
      <c r="P813" s="5">
        <v>2500</v>
      </c>
      <c r="Q813" s="5">
        <v>2000</v>
      </c>
      <c r="R813" s="5">
        <f t="shared" si="397"/>
        <v>25500</v>
      </c>
      <c r="S813" s="15"/>
      <c r="T813" s="5">
        <f t="shared" si="398"/>
        <v>5000</v>
      </c>
      <c r="U813" s="5">
        <f t="shared" si="399"/>
        <v>7500</v>
      </c>
      <c r="V813" s="5">
        <f t="shared" si="400"/>
        <v>6500</v>
      </c>
      <c r="W813" s="5">
        <f t="shared" si="401"/>
        <v>6500</v>
      </c>
      <c r="X813" s="1"/>
      <c r="Y813" s="1"/>
      <c r="Z813" s="1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spans="1:42" ht="12.75">
      <c r="A814" s="1"/>
      <c r="B814" s="5">
        <f t="shared" si="402"/>
        <v>34</v>
      </c>
      <c r="C814" s="1" t="str">
        <f t="shared" si="402"/>
        <v>Input 34</v>
      </c>
      <c r="D814" s="5"/>
      <c r="E814" s="5" t="str">
        <f t="shared" si="394"/>
        <v> kom</v>
      </c>
      <c r="F814" s="5">
        <v>300</v>
      </c>
      <c r="G814" s="5">
        <v>0</v>
      </c>
      <c r="H814" s="5">
        <v>0</v>
      </c>
      <c r="I814" s="5">
        <v>300</v>
      </c>
      <c r="J814" s="5">
        <v>0</v>
      </c>
      <c r="K814" s="5">
        <v>0</v>
      </c>
      <c r="L814" s="5">
        <v>300</v>
      </c>
      <c r="M814" s="5">
        <v>0</v>
      </c>
      <c r="N814" s="5">
        <v>0</v>
      </c>
      <c r="O814" s="5">
        <v>300</v>
      </c>
      <c r="P814" s="5">
        <v>0</v>
      </c>
      <c r="Q814" s="5">
        <v>300</v>
      </c>
      <c r="R814" s="5">
        <f t="shared" si="397"/>
        <v>1500</v>
      </c>
      <c r="S814" s="15"/>
      <c r="T814" s="5">
        <f t="shared" si="398"/>
        <v>300</v>
      </c>
      <c r="U814" s="5">
        <f t="shared" si="399"/>
        <v>300</v>
      </c>
      <c r="V814" s="5">
        <f t="shared" si="400"/>
        <v>300</v>
      </c>
      <c r="W814" s="5">
        <f t="shared" si="401"/>
        <v>600</v>
      </c>
      <c r="X814" s="1"/>
      <c r="Y814" s="1"/>
      <c r="Z814" s="1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spans="1:42" ht="12.75">
      <c r="A815" s="1"/>
      <c r="B815" s="5">
        <f t="shared" si="402"/>
        <v>35</v>
      </c>
      <c r="C815" s="1" t="str">
        <f t="shared" si="402"/>
        <v>Input 35</v>
      </c>
      <c r="D815" s="5"/>
      <c r="E815" s="5" t="str">
        <f t="shared" si="394"/>
        <v> kom</v>
      </c>
      <c r="F815" s="5">
        <v>1000</v>
      </c>
      <c r="G815" s="5">
        <v>1000</v>
      </c>
      <c r="H815" s="5">
        <v>2500</v>
      </c>
      <c r="I815" s="5">
        <v>2500</v>
      </c>
      <c r="J815" s="5">
        <v>2000</v>
      </c>
      <c r="K815" s="5">
        <v>2500</v>
      </c>
      <c r="L815" s="5">
        <v>1000</v>
      </c>
      <c r="M815" s="5">
        <v>2500</v>
      </c>
      <c r="N815" s="5">
        <v>2000</v>
      </c>
      <c r="O815" s="5">
        <v>2000</v>
      </c>
      <c r="P815" s="5">
        <v>2000</v>
      </c>
      <c r="Q815" s="5">
        <v>2000</v>
      </c>
      <c r="R815" s="5">
        <f t="shared" si="397"/>
        <v>23000</v>
      </c>
      <c r="S815" s="15"/>
      <c r="T815" s="5">
        <f t="shared" si="398"/>
        <v>4500</v>
      </c>
      <c r="U815" s="5">
        <f t="shared" si="399"/>
        <v>7000</v>
      </c>
      <c r="V815" s="5">
        <f t="shared" si="400"/>
        <v>5500</v>
      </c>
      <c r="W815" s="5">
        <f t="shared" si="401"/>
        <v>6000</v>
      </c>
      <c r="X815" s="1"/>
      <c r="Y815" s="1"/>
      <c r="Z815" s="1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spans="1:42" ht="12.75">
      <c r="A816" s="1"/>
      <c r="B816" s="5">
        <f t="shared" si="402"/>
        <v>36</v>
      </c>
      <c r="C816" s="1" t="str">
        <f t="shared" si="402"/>
        <v>Input 36</v>
      </c>
      <c r="D816" s="5"/>
      <c r="E816" s="5" t="str">
        <f t="shared" si="394"/>
        <v> m</v>
      </c>
      <c r="F816" s="5">
        <v>1300</v>
      </c>
      <c r="G816" s="5">
        <v>1700</v>
      </c>
      <c r="H816" s="5">
        <v>2200</v>
      </c>
      <c r="I816" s="5">
        <v>3000</v>
      </c>
      <c r="J816" s="5">
        <v>2000</v>
      </c>
      <c r="K816" s="5">
        <v>3000</v>
      </c>
      <c r="L816" s="5">
        <v>1600</v>
      </c>
      <c r="M816" s="5">
        <v>2500</v>
      </c>
      <c r="N816" s="5">
        <v>2400</v>
      </c>
      <c r="O816" s="5">
        <v>2300</v>
      </c>
      <c r="P816" s="5">
        <v>2700</v>
      </c>
      <c r="Q816" s="5">
        <v>2300</v>
      </c>
      <c r="R816" s="5">
        <f t="shared" si="397"/>
        <v>27000</v>
      </c>
      <c r="S816" s="15"/>
      <c r="T816" s="5">
        <f t="shared" si="398"/>
        <v>5200</v>
      </c>
      <c r="U816" s="5">
        <f t="shared" si="399"/>
        <v>8000</v>
      </c>
      <c r="V816" s="5">
        <f t="shared" si="400"/>
        <v>6500</v>
      </c>
      <c r="W816" s="5">
        <f t="shared" si="401"/>
        <v>7300</v>
      </c>
      <c r="X816" s="1"/>
      <c r="Y816" s="1"/>
      <c r="Z816" s="1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spans="1:42" ht="12.75">
      <c r="A817" s="1"/>
      <c r="B817" s="5">
        <f t="shared" si="402"/>
        <v>37</v>
      </c>
      <c r="C817" s="1" t="str">
        <f t="shared" si="402"/>
        <v>Input 37</v>
      </c>
      <c r="D817" s="5"/>
      <c r="E817" s="5" t="str">
        <f t="shared" si="394"/>
        <v> kg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f t="shared" si="397"/>
        <v>0</v>
      </c>
      <c r="S817" s="15"/>
      <c r="T817" s="5">
        <f t="shared" si="398"/>
        <v>0</v>
      </c>
      <c r="U817" s="5">
        <f t="shared" si="399"/>
        <v>0</v>
      </c>
      <c r="V817" s="5">
        <f t="shared" si="400"/>
        <v>0</v>
      </c>
      <c r="W817" s="5">
        <f t="shared" si="401"/>
        <v>0</v>
      </c>
      <c r="X817" s="1"/>
      <c r="Y817" s="1"/>
      <c r="Z817" s="1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spans="1:42" ht="12.75">
      <c r="A818" s="1"/>
      <c r="B818" s="5">
        <f t="shared" si="402"/>
        <v>38</v>
      </c>
      <c r="C818" s="1" t="str">
        <f t="shared" si="402"/>
        <v>Input 38</v>
      </c>
      <c r="D818" s="5"/>
      <c r="E818" s="5" t="str">
        <f t="shared" si="394"/>
        <v> m2</v>
      </c>
      <c r="F818" s="5">
        <v>0</v>
      </c>
      <c r="G818" s="5">
        <v>0</v>
      </c>
      <c r="H818" s="5">
        <v>0</v>
      </c>
      <c r="I818" s="5">
        <v>0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f t="shared" si="397"/>
        <v>0</v>
      </c>
      <c r="S818" s="15"/>
      <c r="T818" s="5">
        <f t="shared" si="398"/>
        <v>0</v>
      </c>
      <c r="U818" s="5">
        <f t="shared" si="399"/>
        <v>0</v>
      </c>
      <c r="V818" s="5">
        <f t="shared" si="400"/>
        <v>0</v>
      </c>
      <c r="W818" s="5">
        <f t="shared" si="401"/>
        <v>0</v>
      </c>
      <c r="X818" s="1"/>
      <c r="Y818" s="1"/>
      <c r="Z818" s="1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spans="1:42" ht="12.75">
      <c r="A819" s="1"/>
      <c r="B819" s="5">
        <f>B541</f>
        <v>39</v>
      </c>
      <c r="C819" s="1" t="str">
        <f>C541</f>
        <v>Input 39</v>
      </c>
      <c r="D819" s="5"/>
      <c r="E819" s="5" t="str">
        <f t="shared" si="394"/>
        <v> kom</v>
      </c>
      <c r="F819" s="5">
        <v>0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f t="shared" si="397"/>
        <v>0</v>
      </c>
      <c r="S819" s="15"/>
      <c r="T819" s="5">
        <f t="shared" si="398"/>
        <v>0</v>
      </c>
      <c r="U819" s="5">
        <f t="shared" si="399"/>
        <v>0</v>
      </c>
      <c r="V819" s="5">
        <f t="shared" si="400"/>
        <v>0</v>
      </c>
      <c r="W819" s="5">
        <f t="shared" si="401"/>
        <v>0</v>
      </c>
      <c r="X819" s="1"/>
      <c r="Y819" s="1"/>
      <c r="Z819" s="1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spans="1:42" ht="12.75">
      <c r="A820" s="1"/>
      <c r="B820" s="12">
        <f>B542</f>
        <v>40</v>
      </c>
      <c r="C820" s="12" t="str">
        <f>C542</f>
        <v>Input 40</v>
      </c>
      <c r="D820" s="12"/>
      <c r="E820" s="12" t="str">
        <f t="shared" si="394"/>
        <v> kom</v>
      </c>
      <c r="F820" s="12">
        <f>$G681-$E681+F774</f>
        <v>0</v>
      </c>
      <c r="G820" s="12">
        <f aca="true" t="shared" si="403" ref="G820:Q820">G774</f>
        <v>0</v>
      </c>
      <c r="H820" s="12">
        <f t="shared" si="403"/>
        <v>0</v>
      </c>
      <c r="I820" s="12">
        <f t="shared" si="403"/>
        <v>0</v>
      </c>
      <c r="J820" s="12">
        <f t="shared" si="403"/>
        <v>0</v>
      </c>
      <c r="K820" s="12">
        <f t="shared" si="403"/>
        <v>0</v>
      </c>
      <c r="L820" s="12">
        <f t="shared" si="403"/>
        <v>0</v>
      </c>
      <c r="M820" s="12">
        <f t="shared" si="403"/>
        <v>0</v>
      </c>
      <c r="N820" s="12">
        <f t="shared" si="403"/>
        <v>0</v>
      </c>
      <c r="O820" s="12">
        <f t="shared" si="403"/>
        <v>0</v>
      </c>
      <c r="P820" s="12">
        <f t="shared" si="403"/>
        <v>0</v>
      </c>
      <c r="Q820" s="12">
        <f t="shared" si="403"/>
        <v>0</v>
      </c>
      <c r="R820" s="12">
        <f t="shared" si="397"/>
        <v>0</v>
      </c>
      <c r="S820" s="15"/>
      <c r="T820" s="5">
        <f t="shared" si="398"/>
        <v>0</v>
      </c>
      <c r="U820" s="5">
        <f t="shared" si="399"/>
        <v>0</v>
      </c>
      <c r="V820" s="5">
        <f t="shared" si="400"/>
        <v>0</v>
      </c>
      <c r="W820" s="5">
        <f t="shared" si="401"/>
        <v>0</v>
      </c>
      <c r="X820" s="1"/>
      <c r="Y820" s="1"/>
      <c r="Z820" s="1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spans="1:4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5"/>
      <c r="T821" s="1"/>
      <c r="U821" s="1"/>
      <c r="V821" s="1"/>
      <c r="W821" s="1"/>
      <c r="X821" s="1"/>
      <c r="Y821" s="1"/>
      <c r="Z821" s="1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spans="1:4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5"/>
      <c r="T822" s="1"/>
      <c r="U822" s="1"/>
      <c r="V822" s="1"/>
      <c r="W822" s="1"/>
      <c r="X822" s="1"/>
      <c r="Y822" s="1"/>
      <c r="Z822" s="1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spans="1:42" ht="12.75">
      <c r="A823" s="1"/>
      <c r="B823" s="3" t="s">
        <v>224</v>
      </c>
      <c r="C823" s="3" t="s">
        <v>409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5"/>
      <c r="T823" s="1"/>
      <c r="U823" s="1"/>
      <c r="V823" s="1"/>
      <c r="W823" s="1"/>
      <c r="X823" s="1"/>
      <c r="Y823" s="1"/>
      <c r="Z823" s="1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spans="1:42" ht="12.75">
      <c r="A824" s="1"/>
      <c r="B824" s="1"/>
      <c r="C824" s="1"/>
      <c r="D824" s="1"/>
      <c r="E824" s="1"/>
      <c r="F824" s="1" t="str">
        <f>D8</f>
        <v> - EUR</v>
      </c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5"/>
      <c r="T824" s="1" t="str">
        <f>F824</f>
        <v> - EUR</v>
      </c>
      <c r="U824" s="1"/>
      <c r="V824" s="1"/>
      <c r="W824" s="1"/>
      <c r="X824" s="1"/>
      <c r="Y824" s="1"/>
      <c r="Z824" s="1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spans="1:42" ht="12.75">
      <c r="A825" s="1"/>
      <c r="B825" s="8" t="str">
        <f>B779</f>
        <v> No.</v>
      </c>
      <c r="C825" s="8" t="str">
        <f>C779</f>
        <v>Description</v>
      </c>
      <c r="D825" s="8"/>
      <c r="E825" s="8" t="str">
        <f aca="true" t="shared" si="404" ref="E825:E866">E779</f>
        <v>  Units</v>
      </c>
      <c r="F825" s="14"/>
      <c r="G825" s="14" t="str">
        <f>G779</f>
        <v>  By month</v>
      </c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8" t="str">
        <f>R779</f>
        <v>    Total</v>
      </c>
      <c r="S825" s="15"/>
      <c r="T825" s="5"/>
      <c r="U825" s="5" t="str">
        <f>U779</f>
        <v>Quarterly</v>
      </c>
      <c r="V825" s="5"/>
      <c r="W825" s="5"/>
      <c r="X825" s="1"/>
      <c r="Y825" s="1"/>
      <c r="Z825" s="1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spans="1:42" ht="12.75">
      <c r="A826" s="1"/>
      <c r="B826" s="12"/>
      <c r="C826" s="12"/>
      <c r="D826" s="12"/>
      <c r="E826" s="12" t="str">
        <f t="shared" si="404"/>
        <v> </v>
      </c>
      <c r="F826" s="12" t="str">
        <f>F780</f>
        <v>        1</v>
      </c>
      <c r="G826" s="12" t="str">
        <f>G780</f>
        <v>        2</v>
      </c>
      <c r="H826" s="12" t="str">
        <f aca="true" t="shared" si="405" ref="H826:Q826">H780</f>
        <v>        3</v>
      </c>
      <c r="I826" s="12" t="str">
        <f t="shared" si="405"/>
        <v>        4</v>
      </c>
      <c r="J826" s="12" t="str">
        <f t="shared" si="405"/>
        <v>        5</v>
      </c>
      <c r="K826" s="12" t="str">
        <f t="shared" si="405"/>
        <v>        6</v>
      </c>
      <c r="L826" s="12" t="str">
        <f t="shared" si="405"/>
        <v>        7</v>
      </c>
      <c r="M826" s="12" t="str">
        <f t="shared" si="405"/>
        <v>        8</v>
      </c>
      <c r="N826" s="12" t="str">
        <f t="shared" si="405"/>
        <v>        9</v>
      </c>
      <c r="O826" s="12" t="str">
        <f t="shared" si="405"/>
        <v>        10</v>
      </c>
      <c r="P826" s="12" t="str">
        <f t="shared" si="405"/>
        <v>        11</v>
      </c>
      <c r="Q826" s="12" t="str">
        <f t="shared" si="405"/>
        <v>        12</v>
      </c>
      <c r="R826" s="12"/>
      <c r="S826" s="15"/>
      <c r="T826" s="5" t="str">
        <f>T780</f>
        <v>       Q1</v>
      </c>
      <c r="U826" s="5" t="str">
        <f>U780</f>
        <v>       Q2</v>
      </c>
      <c r="V826" s="5" t="str">
        <f>V780</f>
        <v>       Q3</v>
      </c>
      <c r="W826" s="5" t="str">
        <f>W780</f>
        <v>       Q4</v>
      </c>
      <c r="X826" s="1"/>
      <c r="Y826" s="1"/>
      <c r="Z826" s="1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spans="1:42" ht="12.75">
      <c r="A827" s="1"/>
      <c r="B827" s="5">
        <f aca="true" t="shared" si="406" ref="B827:C846">B781</f>
        <v>1</v>
      </c>
      <c r="C827" s="1" t="str">
        <f t="shared" si="406"/>
        <v>Input 1</v>
      </c>
      <c r="D827" s="5"/>
      <c r="E827" s="5" t="str">
        <f t="shared" si="404"/>
        <v> kg</v>
      </c>
      <c r="F827" s="5">
        <f aca="true" t="shared" si="407" ref="F827:Q827">F781*F549</f>
        <v>24900.000000000004</v>
      </c>
      <c r="G827" s="5">
        <f t="shared" si="407"/>
        <v>37350</v>
      </c>
      <c r="H827" s="5">
        <f t="shared" si="407"/>
        <v>37350</v>
      </c>
      <c r="I827" s="5">
        <f t="shared" si="407"/>
        <v>43575.00000000001</v>
      </c>
      <c r="J827" s="5">
        <f t="shared" si="407"/>
        <v>37350</v>
      </c>
      <c r="K827" s="5">
        <f t="shared" si="407"/>
        <v>49800.00000000001</v>
      </c>
      <c r="L827" s="5">
        <f t="shared" si="407"/>
        <v>31125.000000000004</v>
      </c>
      <c r="M827" s="5">
        <f t="shared" si="407"/>
        <v>37350</v>
      </c>
      <c r="N827" s="5">
        <f t="shared" si="407"/>
        <v>37350</v>
      </c>
      <c r="O827" s="5">
        <f t="shared" si="407"/>
        <v>37350</v>
      </c>
      <c r="P827" s="5">
        <f t="shared" si="407"/>
        <v>43575.00000000001</v>
      </c>
      <c r="Q827" s="5">
        <f t="shared" si="407"/>
        <v>31125.000000000004</v>
      </c>
      <c r="R827" s="5">
        <f aca="true" t="shared" si="408" ref="R827:R866">SUM(F827:Q827)</f>
        <v>448200</v>
      </c>
      <c r="S827" s="15">
        <f aca="true" t="shared" si="409" ref="S827:S867">R827/R$867</f>
        <v>0.08021684059423675</v>
      </c>
      <c r="T827" s="5">
        <f aca="true" t="shared" si="410" ref="T827:T866">SUM(F827:H827)</f>
        <v>99600</v>
      </c>
      <c r="U827" s="5">
        <f aca="true" t="shared" si="411" ref="U827:U866">SUM(I827:K827)</f>
        <v>130725</v>
      </c>
      <c r="V827" s="5">
        <f aca="true" t="shared" si="412" ref="V827:V866">SUM(L827:N827)</f>
        <v>105825</v>
      </c>
      <c r="W827" s="5">
        <f aca="true" t="shared" si="413" ref="W827:W866">SUM(O827:Q827)</f>
        <v>112050</v>
      </c>
      <c r="X827" s="1"/>
      <c r="Y827" s="1"/>
      <c r="Z827" s="1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spans="1:42" ht="12.75">
      <c r="A828" s="1"/>
      <c r="B828" s="5">
        <f t="shared" si="406"/>
        <v>2</v>
      </c>
      <c r="C828" s="1" t="str">
        <f t="shared" si="406"/>
        <v>Input 2</v>
      </c>
      <c r="D828" s="5"/>
      <c r="E828" s="5" t="str">
        <f t="shared" si="404"/>
        <v> kg</v>
      </c>
      <c r="F828" s="5">
        <f aca="true" t="shared" si="414" ref="F828:Q828">F782*F550</f>
        <v>30519</v>
      </c>
      <c r="G828" s="5">
        <f t="shared" si="414"/>
        <v>45778.5</v>
      </c>
      <c r="H828" s="5">
        <f t="shared" si="414"/>
        <v>45778.5</v>
      </c>
      <c r="I828" s="5">
        <f t="shared" si="414"/>
        <v>61038</v>
      </c>
      <c r="J828" s="5">
        <f t="shared" si="414"/>
        <v>61038</v>
      </c>
      <c r="K828" s="5">
        <f t="shared" si="414"/>
        <v>61038</v>
      </c>
      <c r="L828" s="5">
        <f t="shared" si="414"/>
        <v>45778.5</v>
      </c>
      <c r="M828" s="5">
        <f t="shared" si="414"/>
        <v>45778.5</v>
      </c>
      <c r="N828" s="5">
        <f t="shared" si="414"/>
        <v>61038</v>
      </c>
      <c r="O828" s="5">
        <f t="shared" si="414"/>
        <v>45778.5</v>
      </c>
      <c r="P828" s="5">
        <f t="shared" si="414"/>
        <v>61038</v>
      </c>
      <c r="Q828" s="5">
        <f t="shared" si="414"/>
        <v>45778.5</v>
      </c>
      <c r="R828" s="5">
        <f t="shared" si="408"/>
        <v>610380</v>
      </c>
      <c r="S828" s="15">
        <f t="shared" si="409"/>
        <v>0.10924309496187021</v>
      </c>
      <c r="T828" s="5">
        <f t="shared" si="410"/>
        <v>122076</v>
      </c>
      <c r="U828" s="5">
        <f t="shared" si="411"/>
        <v>183114</v>
      </c>
      <c r="V828" s="5">
        <f t="shared" si="412"/>
        <v>152595</v>
      </c>
      <c r="W828" s="5">
        <f t="shared" si="413"/>
        <v>152595</v>
      </c>
      <c r="X828" s="1"/>
      <c r="Y828" s="1"/>
      <c r="Z828" s="1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spans="1:42" ht="12.75">
      <c r="A829" s="1"/>
      <c r="B829" s="5">
        <f t="shared" si="406"/>
        <v>3</v>
      </c>
      <c r="C829" s="1" t="str">
        <f t="shared" si="406"/>
        <v>Input 3</v>
      </c>
      <c r="D829" s="5"/>
      <c r="E829" s="5" t="str">
        <f t="shared" si="404"/>
        <v> kg</v>
      </c>
      <c r="F829" s="5">
        <f aca="true" t="shared" si="415" ref="F829:Q829">F783*F551</f>
        <v>20122.375</v>
      </c>
      <c r="G829" s="5">
        <f t="shared" si="415"/>
        <v>27861.750000000004</v>
      </c>
      <c r="H829" s="5">
        <f t="shared" si="415"/>
        <v>30957.500000000004</v>
      </c>
      <c r="I829" s="5">
        <f t="shared" si="415"/>
        <v>35601.125</v>
      </c>
      <c r="J829" s="5">
        <f t="shared" si="415"/>
        <v>32505.375000000004</v>
      </c>
      <c r="K829" s="5">
        <f t="shared" si="415"/>
        <v>43340.5</v>
      </c>
      <c r="L829" s="5">
        <f t="shared" si="415"/>
        <v>23218.125</v>
      </c>
      <c r="M829" s="5">
        <f t="shared" si="415"/>
        <v>30957.500000000004</v>
      </c>
      <c r="N829" s="5">
        <f t="shared" si="415"/>
        <v>30957.500000000004</v>
      </c>
      <c r="O829" s="5">
        <f t="shared" si="415"/>
        <v>30957.500000000004</v>
      </c>
      <c r="P829" s="5">
        <f t="shared" si="415"/>
        <v>35601.125</v>
      </c>
      <c r="Q829" s="5">
        <f t="shared" si="415"/>
        <v>27861.750000000004</v>
      </c>
      <c r="R829" s="5">
        <f t="shared" si="408"/>
        <v>369942.125</v>
      </c>
      <c r="S829" s="15">
        <f t="shared" si="409"/>
        <v>0.06621059453417717</v>
      </c>
      <c r="T829" s="5">
        <f t="shared" si="410"/>
        <v>78941.625</v>
      </c>
      <c r="U829" s="5">
        <f t="shared" si="411"/>
        <v>111447</v>
      </c>
      <c r="V829" s="5">
        <f t="shared" si="412"/>
        <v>85133.125</v>
      </c>
      <c r="W829" s="5">
        <f t="shared" si="413"/>
        <v>94420.375</v>
      </c>
      <c r="X829" s="1"/>
      <c r="Y829" s="1"/>
      <c r="Z829" s="1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spans="1:42" ht="12.75">
      <c r="A830" s="1"/>
      <c r="B830" s="5">
        <f t="shared" si="406"/>
        <v>4</v>
      </c>
      <c r="C830" s="1" t="str">
        <f t="shared" si="406"/>
        <v>Input 4</v>
      </c>
      <c r="D830" s="5"/>
      <c r="E830" s="5" t="str">
        <f t="shared" si="404"/>
        <v> kg</v>
      </c>
      <c r="F830" s="5">
        <f aca="true" t="shared" si="416" ref="F830:Q830">F784*F552</f>
        <v>19752.4</v>
      </c>
      <c r="G830" s="5">
        <f t="shared" si="416"/>
        <v>25764</v>
      </c>
      <c r="H830" s="5">
        <f t="shared" si="416"/>
        <v>30058</v>
      </c>
      <c r="I830" s="5">
        <f t="shared" si="416"/>
        <v>34352</v>
      </c>
      <c r="J830" s="5">
        <f t="shared" si="416"/>
        <v>32205</v>
      </c>
      <c r="K830" s="5">
        <f t="shared" si="416"/>
        <v>42940</v>
      </c>
      <c r="L830" s="5">
        <f t="shared" si="416"/>
        <v>21470</v>
      </c>
      <c r="M830" s="5">
        <f t="shared" si="416"/>
        <v>30058</v>
      </c>
      <c r="N830" s="5">
        <f t="shared" si="416"/>
        <v>30058</v>
      </c>
      <c r="O830" s="5">
        <f t="shared" si="416"/>
        <v>30058</v>
      </c>
      <c r="P830" s="5">
        <f t="shared" si="416"/>
        <v>34352</v>
      </c>
      <c r="Q830" s="5">
        <f t="shared" si="416"/>
        <v>27911</v>
      </c>
      <c r="R830" s="5">
        <f t="shared" si="408"/>
        <v>358978.4</v>
      </c>
      <c r="S830" s="15">
        <f t="shared" si="409"/>
        <v>0.06424835584465453</v>
      </c>
      <c r="T830" s="5">
        <f t="shared" si="410"/>
        <v>75574.4</v>
      </c>
      <c r="U830" s="5">
        <f t="shared" si="411"/>
        <v>109497</v>
      </c>
      <c r="V830" s="5">
        <f t="shared" si="412"/>
        <v>81586</v>
      </c>
      <c r="W830" s="5">
        <f t="shared" si="413"/>
        <v>92321</v>
      </c>
      <c r="X830" s="1"/>
      <c r="Y830" s="1"/>
      <c r="Z830" s="1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spans="1:42" ht="12.75">
      <c r="A831" s="1"/>
      <c r="B831" s="5">
        <f t="shared" si="406"/>
        <v>5</v>
      </c>
      <c r="C831" s="1" t="str">
        <f t="shared" si="406"/>
        <v>Input 5</v>
      </c>
      <c r="D831" s="5"/>
      <c r="E831" s="5" t="str">
        <f t="shared" si="404"/>
        <v> kg</v>
      </c>
      <c r="F831" s="5">
        <f aca="true" t="shared" si="417" ref="F831:Q831">F785*F553</f>
        <v>2130.2999999999997</v>
      </c>
      <c r="G831" s="5">
        <f t="shared" si="417"/>
        <v>2414.3399999999997</v>
      </c>
      <c r="H831" s="5">
        <f t="shared" si="417"/>
        <v>3124.4399999999996</v>
      </c>
      <c r="I831" s="5">
        <f t="shared" si="417"/>
        <v>3124.4399999999996</v>
      </c>
      <c r="J831" s="5">
        <f t="shared" si="417"/>
        <v>2840.3999999999996</v>
      </c>
      <c r="K831" s="5">
        <f t="shared" si="417"/>
        <v>3692.52</v>
      </c>
      <c r="L831" s="5">
        <f t="shared" si="417"/>
        <v>2130.2999999999997</v>
      </c>
      <c r="M831" s="5">
        <f t="shared" si="417"/>
        <v>2840.3999999999996</v>
      </c>
      <c r="N831" s="5">
        <f t="shared" si="417"/>
        <v>3124.4399999999996</v>
      </c>
      <c r="O831" s="5">
        <f t="shared" si="417"/>
        <v>2840.3999999999996</v>
      </c>
      <c r="P831" s="5">
        <f t="shared" si="417"/>
        <v>2982.4199999999996</v>
      </c>
      <c r="Q831" s="5">
        <f t="shared" si="417"/>
        <v>2698.3799999999997</v>
      </c>
      <c r="R831" s="5">
        <f t="shared" si="408"/>
        <v>33942.77999999999</v>
      </c>
      <c r="S831" s="15">
        <f t="shared" si="409"/>
        <v>0.006074927649677034</v>
      </c>
      <c r="T831" s="5">
        <f t="shared" si="410"/>
        <v>7669.079999999999</v>
      </c>
      <c r="U831" s="5">
        <f t="shared" si="411"/>
        <v>9657.359999999999</v>
      </c>
      <c r="V831" s="5">
        <f t="shared" si="412"/>
        <v>8095.1399999999985</v>
      </c>
      <c r="W831" s="5">
        <f t="shared" si="413"/>
        <v>8521.199999999999</v>
      </c>
      <c r="X831" s="1"/>
      <c r="Y831" s="1"/>
      <c r="Z831" s="1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spans="1:42" ht="12.75">
      <c r="A832" s="1"/>
      <c r="B832" s="5">
        <f t="shared" si="406"/>
        <v>6</v>
      </c>
      <c r="C832" s="1" t="str">
        <f t="shared" si="406"/>
        <v>Input 6</v>
      </c>
      <c r="D832" s="5"/>
      <c r="E832" s="5" t="str">
        <f t="shared" si="404"/>
        <v> kg</v>
      </c>
      <c r="F832" s="5">
        <f aca="true" t="shared" si="418" ref="F832:Q832">F786*F554</f>
        <v>3325</v>
      </c>
      <c r="G832" s="5">
        <f t="shared" si="418"/>
        <v>0</v>
      </c>
      <c r="H832" s="5">
        <f t="shared" si="418"/>
        <v>3325</v>
      </c>
      <c r="I832" s="5">
        <f t="shared" si="418"/>
        <v>0</v>
      </c>
      <c r="J832" s="5">
        <f t="shared" si="418"/>
        <v>3325</v>
      </c>
      <c r="K832" s="5">
        <f t="shared" si="418"/>
        <v>0</v>
      </c>
      <c r="L832" s="5">
        <f t="shared" si="418"/>
        <v>3325</v>
      </c>
      <c r="M832" s="5">
        <f t="shared" si="418"/>
        <v>0</v>
      </c>
      <c r="N832" s="5">
        <f t="shared" si="418"/>
        <v>3325</v>
      </c>
      <c r="O832" s="5">
        <f t="shared" si="418"/>
        <v>3325</v>
      </c>
      <c r="P832" s="5">
        <f t="shared" si="418"/>
        <v>0</v>
      </c>
      <c r="Q832" s="5">
        <f t="shared" si="418"/>
        <v>3325</v>
      </c>
      <c r="R832" s="5">
        <f t="shared" si="408"/>
        <v>23275</v>
      </c>
      <c r="S832" s="15">
        <f t="shared" si="409"/>
        <v>0.004165655878694468</v>
      </c>
      <c r="T832" s="5">
        <f t="shared" si="410"/>
        <v>6650</v>
      </c>
      <c r="U832" s="5">
        <f t="shared" si="411"/>
        <v>3325</v>
      </c>
      <c r="V832" s="5">
        <f t="shared" si="412"/>
        <v>6650</v>
      </c>
      <c r="W832" s="5">
        <f t="shared" si="413"/>
        <v>6650</v>
      </c>
      <c r="X832" s="1"/>
      <c r="Y832" s="1"/>
      <c r="Z832" s="1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spans="1:42" ht="12.75">
      <c r="A833" s="1"/>
      <c r="B833" s="5">
        <f t="shared" si="406"/>
        <v>7</v>
      </c>
      <c r="C833" s="1" t="str">
        <f t="shared" si="406"/>
        <v>Input 7</v>
      </c>
      <c r="D833" s="5"/>
      <c r="E833" s="5" t="str">
        <f t="shared" si="404"/>
        <v> kg</v>
      </c>
      <c r="F833" s="5">
        <f aca="true" t="shared" si="419" ref="F833:Q833">F787*F555</f>
        <v>1126.6000000000001</v>
      </c>
      <c r="G833" s="5">
        <f t="shared" si="419"/>
        <v>563.3000000000001</v>
      </c>
      <c r="H833" s="5">
        <f t="shared" si="419"/>
        <v>1126.6000000000001</v>
      </c>
      <c r="I833" s="5">
        <f t="shared" si="419"/>
        <v>1126.6000000000001</v>
      </c>
      <c r="J833" s="5">
        <f t="shared" si="419"/>
        <v>1126.6000000000001</v>
      </c>
      <c r="K833" s="5">
        <f t="shared" si="419"/>
        <v>1126.6000000000001</v>
      </c>
      <c r="L833" s="5">
        <f t="shared" si="419"/>
        <v>563.3000000000001</v>
      </c>
      <c r="M833" s="5">
        <f t="shared" si="419"/>
        <v>1126.6000000000001</v>
      </c>
      <c r="N833" s="5">
        <f t="shared" si="419"/>
        <v>1689.9</v>
      </c>
      <c r="O833" s="5">
        <f t="shared" si="419"/>
        <v>1689.9</v>
      </c>
      <c r="P833" s="5">
        <f t="shared" si="419"/>
        <v>1689.9</v>
      </c>
      <c r="Q833" s="5">
        <f t="shared" si="419"/>
        <v>1126.6000000000001</v>
      </c>
      <c r="R833" s="5">
        <f t="shared" si="408"/>
        <v>14082.500000000002</v>
      </c>
      <c r="S833" s="15">
        <f t="shared" si="409"/>
        <v>0.0025204231541016047</v>
      </c>
      <c r="T833" s="5">
        <f t="shared" si="410"/>
        <v>2816.5</v>
      </c>
      <c r="U833" s="5">
        <f t="shared" si="411"/>
        <v>3379.8</v>
      </c>
      <c r="V833" s="5">
        <f t="shared" si="412"/>
        <v>3379.8</v>
      </c>
      <c r="W833" s="5">
        <f t="shared" si="413"/>
        <v>4506.400000000001</v>
      </c>
      <c r="X833" s="1"/>
      <c r="Y833" s="1"/>
      <c r="Z833" s="1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spans="1:42" ht="12.75">
      <c r="A834" s="1"/>
      <c r="B834" s="5">
        <f t="shared" si="406"/>
        <v>8</v>
      </c>
      <c r="C834" s="1" t="str">
        <f t="shared" si="406"/>
        <v>Input 8</v>
      </c>
      <c r="D834" s="5"/>
      <c r="E834" s="5" t="str">
        <f t="shared" si="404"/>
        <v> kg</v>
      </c>
      <c r="F834" s="5">
        <f aca="true" t="shared" si="420" ref="F834:Q834">F788*F556</f>
        <v>0</v>
      </c>
      <c r="G834" s="5">
        <f t="shared" si="420"/>
        <v>0</v>
      </c>
      <c r="H834" s="5">
        <f t="shared" si="420"/>
        <v>0</v>
      </c>
      <c r="I834" s="5">
        <f t="shared" si="420"/>
        <v>0</v>
      </c>
      <c r="J834" s="5">
        <f t="shared" si="420"/>
        <v>0</v>
      </c>
      <c r="K834" s="5">
        <f t="shared" si="420"/>
        <v>660</v>
      </c>
      <c r="L834" s="5">
        <f t="shared" si="420"/>
        <v>0</v>
      </c>
      <c r="M834" s="5">
        <f t="shared" si="420"/>
        <v>0</v>
      </c>
      <c r="N834" s="5">
        <f t="shared" si="420"/>
        <v>0</v>
      </c>
      <c r="O834" s="5">
        <f t="shared" si="420"/>
        <v>0</v>
      </c>
      <c r="P834" s="5">
        <f t="shared" si="420"/>
        <v>660</v>
      </c>
      <c r="Q834" s="5">
        <f t="shared" si="420"/>
        <v>0</v>
      </c>
      <c r="R834" s="5">
        <f t="shared" si="408"/>
        <v>1320</v>
      </c>
      <c r="S834" s="15">
        <f t="shared" si="409"/>
        <v>0.00023624772330297302</v>
      </c>
      <c r="T834" s="5">
        <f t="shared" si="410"/>
        <v>0</v>
      </c>
      <c r="U834" s="5">
        <f t="shared" si="411"/>
        <v>660</v>
      </c>
      <c r="V834" s="5">
        <f t="shared" si="412"/>
        <v>0</v>
      </c>
      <c r="W834" s="5">
        <f t="shared" si="413"/>
        <v>660</v>
      </c>
      <c r="X834" s="1"/>
      <c r="Y834" s="1"/>
      <c r="Z834" s="1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spans="1:42" ht="12.75">
      <c r="A835" s="1"/>
      <c r="B835" s="5">
        <f t="shared" si="406"/>
        <v>9</v>
      </c>
      <c r="C835" s="1" t="str">
        <f t="shared" si="406"/>
        <v>Input 9</v>
      </c>
      <c r="D835" s="5"/>
      <c r="E835" s="5" t="str">
        <f t="shared" si="404"/>
        <v> kg</v>
      </c>
      <c r="F835" s="5">
        <f aca="true" t="shared" si="421" ref="F835:Q835">F789*F557</f>
        <v>0</v>
      </c>
      <c r="G835" s="5">
        <f t="shared" si="421"/>
        <v>5.33</v>
      </c>
      <c r="H835" s="5">
        <f t="shared" si="421"/>
        <v>10.66</v>
      </c>
      <c r="I835" s="5">
        <f t="shared" si="421"/>
        <v>10.66</v>
      </c>
      <c r="J835" s="5">
        <f t="shared" si="421"/>
        <v>5.33</v>
      </c>
      <c r="K835" s="5">
        <f t="shared" si="421"/>
        <v>5.33</v>
      </c>
      <c r="L835" s="5">
        <f t="shared" si="421"/>
        <v>5.33</v>
      </c>
      <c r="M835" s="5">
        <f t="shared" si="421"/>
        <v>10.66</v>
      </c>
      <c r="N835" s="5">
        <f t="shared" si="421"/>
        <v>15.99</v>
      </c>
      <c r="O835" s="5">
        <f t="shared" si="421"/>
        <v>10.66</v>
      </c>
      <c r="P835" s="5">
        <f t="shared" si="421"/>
        <v>10.66</v>
      </c>
      <c r="Q835" s="5">
        <f t="shared" si="421"/>
        <v>10.66</v>
      </c>
      <c r="R835" s="5">
        <f t="shared" si="408"/>
        <v>101.26999999999998</v>
      </c>
      <c r="S835" s="15">
        <f t="shared" si="409"/>
        <v>1.8124853741584906E-05</v>
      </c>
      <c r="T835" s="5">
        <f t="shared" si="410"/>
        <v>15.99</v>
      </c>
      <c r="U835" s="5">
        <f t="shared" si="411"/>
        <v>21.32</v>
      </c>
      <c r="V835" s="5">
        <f t="shared" si="412"/>
        <v>31.98</v>
      </c>
      <c r="W835" s="5">
        <f t="shared" si="413"/>
        <v>31.98</v>
      </c>
      <c r="X835" s="1"/>
      <c r="Y835" s="1"/>
      <c r="Z835" s="1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spans="1:42" ht="12.75">
      <c r="A836" s="1"/>
      <c r="B836" s="5">
        <f t="shared" si="406"/>
        <v>10</v>
      </c>
      <c r="C836" s="1" t="str">
        <f t="shared" si="406"/>
        <v>Input 10</v>
      </c>
      <c r="D836" s="5"/>
      <c r="E836" s="5" t="str">
        <f t="shared" si="404"/>
        <v> kg</v>
      </c>
      <c r="F836" s="5">
        <f aca="true" t="shared" si="422" ref="F836:Q836">F790*F558</f>
        <v>0</v>
      </c>
      <c r="G836" s="5">
        <f t="shared" si="422"/>
        <v>0</v>
      </c>
      <c r="H836" s="5">
        <f t="shared" si="422"/>
        <v>169.11</v>
      </c>
      <c r="I836" s="5">
        <f t="shared" si="422"/>
        <v>0</v>
      </c>
      <c r="J836" s="5">
        <f t="shared" si="422"/>
        <v>0</v>
      </c>
      <c r="K836" s="5">
        <f t="shared" si="422"/>
        <v>0</v>
      </c>
      <c r="L836" s="5">
        <f t="shared" si="422"/>
        <v>0</v>
      </c>
      <c r="M836" s="5">
        <f t="shared" si="422"/>
        <v>0</v>
      </c>
      <c r="N836" s="5">
        <f t="shared" si="422"/>
        <v>0</v>
      </c>
      <c r="O836" s="5">
        <f t="shared" si="422"/>
        <v>0</v>
      </c>
      <c r="P836" s="5">
        <f t="shared" si="422"/>
        <v>150.32</v>
      </c>
      <c r="Q836" s="5">
        <f t="shared" si="422"/>
        <v>0</v>
      </c>
      <c r="R836" s="5">
        <f t="shared" si="408"/>
        <v>319.43</v>
      </c>
      <c r="S836" s="15">
        <f t="shared" si="409"/>
        <v>5.7170159283839905E-05</v>
      </c>
      <c r="T836" s="5">
        <f t="shared" si="410"/>
        <v>169.11</v>
      </c>
      <c r="U836" s="5">
        <f t="shared" si="411"/>
        <v>0</v>
      </c>
      <c r="V836" s="5">
        <f t="shared" si="412"/>
        <v>0</v>
      </c>
      <c r="W836" s="5">
        <f t="shared" si="413"/>
        <v>150.32</v>
      </c>
      <c r="X836" s="1"/>
      <c r="Y836" s="1"/>
      <c r="Z836" s="1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spans="1:42" ht="12.75">
      <c r="A837" s="1"/>
      <c r="B837" s="5">
        <f t="shared" si="406"/>
        <v>11</v>
      </c>
      <c r="C837" s="1" t="str">
        <f t="shared" si="406"/>
        <v>Input 11</v>
      </c>
      <c r="D837" s="5"/>
      <c r="E837" s="5" t="str">
        <f t="shared" si="404"/>
        <v> kg</v>
      </c>
      <c r="F837" s="5">
        <f aca="true" t="shared" si="423" ref="F837:Q837">F791*F559</f>
        <v>0</v>
      </c>
      <c r="G837" s="5">
        <f t="shared" si="423"/>
        <v>24.32</v>
      </c>
      <c r="H837" s="5">
        <f t="shared" si="423"/>
        <v>0</v>
      </c>
      <c r="I837" s="5">
        <f t="shared" si="423"/>
        <v>0</v>
      </c>
      <c r="J837" s="5">
        <f t="shared" si="423"/>
        <v>24.32</v>
      </c>
      <c r="K837" s="5">
        <f t="shared" si="423"/>
        <v>12.16</v>
      </c>
      <c r="L837" s="5">
        <f t="shared" si="423"/>
        <v>12.16</v>
      </c>
      <c r="M837" s="5">
        <f t="shared" si="423"/>
        <v>12.16</v>
      </c>
      <c r="N837" s="5">
        <f t="shared" si="423"/>
        <v>12.16</v>
      </c>
      <c r="O837" s="5">
        <f t="shared" si="423"/>
        <v>12.16</v>
      </c>
      <c r="P837" s="5">
        <f t="shared" si="423"/>
        <v>24.32</v>
      </c>
      <c r="Q837" s="5">
        <f t="shared" si="423"/>
        <v>12.16</v>
      </c>
      <c r="R837" s="5">
        <f t="shared" si="408"/>
        <v>145.92</v>
      </c>
      <c r="S837" s="15">
        <f t="shared" si="409"/>
        <v>2.6116111957855925E-05</v>
      </c>
      <c r="T837" s="5">
        <f t="shared" si="410"/>
        <v>24.32</v>
      </c>
      <c r="U837" s="5">
        <f t="shared" si="411"/>
        <v>36.480000000000004</v>
      </c>
      <c r="V837" s="5">
        <f t="shared" si="412"/>
        <v>36.480000000000004</v>
      </c>
      <c r="W837" s="5">
        <f t="shared" si="413"/>
        <v>48.64</v>
      </c>
      <c r="X837" s="1"/>
      <c r="Y837" s="1"/>
      <c r="Z837" s="1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spans="1:42" ht="12.75">
      <c r="A838" s="1"/>
      <c r="B838" s="5">
        <f t="shared" si="406"/>
        <v>12</v>
      </c>
      <c r="C838" s="1" t="str">
        <f t="shared" si="406"/>
        <v>Input 12</v>
      </c>
      <c r="D838" s="5"/>
      <c r="E838" s="5" t="str">
        <f t="shared" si="404"/>
        <v> kg</v>
      </c>
      <c r="F838" s="5">
        <f aca="true" t="shared" si="424" ref="F838:Q838">F792*F560</f>
        <v>14900.6</v>
      </c>
      <c r="G838" s="5">
        <f t="shared" si="424"/>
        <v>29801.2</v>
      </c>
      <c r="H838" s="5">
        <f t="shared" si="424"/>
        <v>29801.2</v>
      </c>
      <c r="I838" s="5">
        <f t="shared" si="424"/>
        <v>44701.8</v>
      </c>
      <c r="J838" s="5">
        <f t="shared" si="424"/>
        <v>29801.2</v>
      </c>
      <c r="K838" s="5">
        <f t="shared" si="424"/>
        <v>44701.8</v>
      </c>
      <c r="L838" s="5">
        <f t="shared" si="424"/>
        <v>29801.2</v>
      </c>
      <c r="M838" s="5">
        <f t="shared" si="424"/>
        <v>29801.2</v>
      </c>
      <c r="N838" s="5">
        <f t="shared" si="424"/>
        <v>29801.2</v>
      </c>
      <c r="O838" s="5">
        <f t="shared" si="424"/>
        <v>29801.2</v>
      </c>
      <c r="P838" s="5">
        <f t="shared" si="424"/>
        <v>29801.2</v>
      </c>
      <c r="Q838" s="5">
        <f t="shared" si="424"/>
        <v>29801.2</v>
      </c>
      <c r="R838" s="5">
        <f t="shared" si="408"/>
        <v>372515.00000000006</v>
      </c>
      <c r="S838" s="15">
        <f t="shared" si="409"/>
        <v>0.06667107624712652</v>
      </c>
      <c r="T838" s="5">
        <f t="shared" si="410"/>
        <v>74503</v>
      </c>
      <c r="U838" s="5">
        <f t="shared" si="411"/>
        <v>119204.8</v>
      </c>
      <c r="V838" s="5">
        <f t="shared" si="412"/>
        <v>89403.6</v>
      </c>
      <c r="W838" s="5">
        <f t="shared" si="413"/>
        <v>89403.6</v>
      </c>
      <c r="X838" s="1"/>
      <c r="Y838" s="1"/>
      <c r="Z838" s="1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spans="1:42" ht="12.75">
      <c r="A839" s="1"/>
      <c r="B839" s="5">
        <f t="shared" si="406"/>
        <v>13</v>
      </c>
      <c r="C839" s="1" t="str">
        <f t="shared" si="406"/>
        <v>Input 13</v>
      </c>
      <c r="D839" s="5"/>
      <c r="E839" s="5" t="str">
        <f t="shared" si="404"/>
        <v> kg</v>
      </c>
      <c r="F839" s="5">
        <f aca="true" t="shared" si="425" ref="F839:Q839">F793*F561</f>
        <v>51722</v>
      </c>
      <c r="G839" s="5">
        <f t="shared" si="425"/>
        <v>61126</v>
      </c>
      <c r="H839" s="5">
        <f t="shared" si="425"/>
        <v>75232</v>
      </c>
      <c r="I839" s="5">
        <f t="shared" si="425"/>
        <v>82285</v>
      </c>
      <c r="J839" s="5">
        <f t="shared" si="425"/>
        <v>70530</v>
      </c>
      <c r="K839" s="5">
        <f t="shared" si="425"/>
        <v>94040</v>
      </c>
      <c r="L839" s="5">
        <f t="shared" si="425"/>
        <v>47020</v>
      </c>
      <c r="M839" s="5">
        <f t="shared" si="425"/>
        <v>70530</v>
      </c>
      <c r="N839" s="5">
        <f t="shared" si="425"/>
        <v>82285</v>
      </c>
      <c r="O839" s="5">
        <f t="shared" si="425"/>
        <v>70530</v>
      </c>
      <c r="P839" s="5">
        <f t="shared" si="425"/>
        <v>75232</v>
      </c>
      <c r="Q839" s="5">
        <f t="shared" si="425"/>
        <v>70530</v>
      </c>
      <c r="R839" s="5">
        <f t="shared" si="408"/>
        <v>851062</v>
      </c>
      <c r="S839" s="15">
        <f t="shared" si="409"/>
        <v>0.1523192877952082</v>
      </c>
      <c r="T839" s="5">
        <f t="shared" si="410"/>
        <v>188080</v>
      </c>
      <c r="U839" s="5">
        <f t="shared" si="411"/>
        <v>246855</v>
      </c>
      <c r="V839" s="5">
        <f t="shared" si="412"/>
        <v>199835</v>
      </c>
      <c r="W839" s="5">
        <f t="shared" si="413"/>
        <v>216292</v>
      </c>
      <c r="X839" s="1"/>
      <c r="Y839" s="1"/>
      <c r="Z839" s="1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spans="1:42" ht="12.75">
      <c r="A840" s="1"/>
      <c r="B840" s="5">
        <f t="shared" si="406"/>
        <v>14</v>
      </c>
      <c r="C840" s="1" t="str">
        <f t="shared" si="406"/>
        <v>Input 14</v>
      </c>
      <c r="D840" s="5"/>
      <c r="E840" s="5" t="str">
        <f t="shared" si="404"/>
        <v> kg</v>
      </c>
      <c r="F840" s="5">
        <f aca="true" t="shared" si="426" ref="F840:Q840">F794*F562</f>
        <v>79761</v>
      </c>
      <c r="G840" s="5">
        <f t="shared" si="426"/>
        <v>93054.5</v>
      </c>
      <c r="H840" s="5">
        <f t="shared" si="426"/>
        <v>119641.5</v>
      </c>
      <c r="I840" s="5">
        <f t="shared" si="426"/>
        <v>0</v>
      </c>
      <c r="J840" s="5">
        <f t="shared" si="426"/>
        <v>0</v>
      </c>
      <c r="K840" s="5">
        <f t="shared" si="426"/>
        <v>0</v>
      </c>
      <c r="L840" s="5">
        <f t="shared" si="426"/>
        <v>79761</v>
      </c>
      <c r="M840" s="5">
        <f t="shared" si="426"/>
        <v>106348</v>
      </c>
      <c r="N840" s="5">
        <f t="shared" si="426"/>
        <v>0</v>
      </c>
      <c r="O840" s="5">
        <f t="shared" si="426"/>
        <v>0</v>
      </c>
      <c r="P840" s="5">
        <f t="shared" si="426"/>
        <v>0</v>
      </c>
      <c r="Q840" s="5">
        <f t="shared" si="426"/>
        <v>0</v>
      </c>
      <c r="R840" s="5">
        <f t="shared" si="408"/>
        <v>478566</v>
      </c>
      <c r="S840" s="15">
        <f t="shared" si="409"/>
        <v>0.08565161208349287</v>
      </c>
      <c r="T840" s="5">
        <f t="shared" si="410"/>
        <v>292457</v>
      </c>
      <c r="U840" s="5">
        <f t="shared" si="411"/>
        <v>0</v>
      </c>
      <c r="V840" s="5">
        <f t="shared" si="412"/>
        <v>186109</v>
      </c>
      <c r="W840" s="5">
        <f t="shared" si="413"/>
        <v>0</v>
      </c>
      <c r="X840" s="1"/>
      <c r="Y840" s="1"/>
      <c r="Z840" s="1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spans="1:42" ht="12.75">
      <c r="A841" s="1"/>
      <c r="B841" s="5">
        <f t="shared" si="406"/>
        <v>15</v>
      </c>
      <c r="C841" s="1" t="str">
        <f t="shared" si="406"/>
        <v>Input 15</v>
      </c>
      <c r="D841" s="5"/>
      <c r="E841" s="5" t="str">
        <f t="shared" si="404"/>
        <v> kg</v>
      </c>
      <c r="F841" s="5">
        <f aca="true" t="shared" si="427" ref="F841:Q841">F795*F563</f>
        <v>0</v>
      </c>
      <c r="G841" s="5">
        <f t="shared" si="427"/>
        <v>0</v>
      </c>
      <c r="H841" s="5">
        <f t="shared" si="427"/>
        <v>0</v>
      </c>
      <c r="I841" s="5">
        <f t="shared" si="427"/>
        <v>0</v>
      </c>
      <c r="J841" s="5">
        <f t="shared" si="427"/>
        <v>0</v>
      </c>
      <c r="K841" s="5">
        <f t="shared" si="427"/>
        <v>0</v>
      </c>
      <c r="L841" s="5">
        <f t="shared" si="427"/>
        <v>0</v>
      </c>
      <c r="M841" s="5">
        <f t="shared" si="427"/>
        <v>0</v>
      </c>
      <c r="N841" s="5">
        <f t="shared" si="427"/>
        <v>0</v>
      </c>
      <c r="O841" s="5">
        <f t="shared" si="427"/>
        <v>0</v>
      </c>
      <c r="P841" s="5">
        <f t="shared" si="427"/>
        <v>0</v>
      </c>
      <c r="Q841" s="5">
        <f t="shared" si="427"/>
        <v>0</v>
      </c>
      <c r="R841" s="5">
        <f t="shared" si="408"/>
        <v>0</v>
      </c>
      <c r="S841" s="15">
        <f t="shared" si="409"/>
        <v>0</v>
      </c>
      <c r="T841" s="5">
        <f t="shared" si="410"/>
        <v>0</v>
      </c>
      <c r="U841" s="5">
        <f t="shared" si="411"/>
        <v>0</v>
      </c>
      <c r="V841" s="5">
        <f t="shared" si="412"/>
        <v>0</v>
      </c>
      <c r="W841" s="5">
        <f t="shared" si="413"/>
        <v>0</v>
      </c>
      <c r="X841" s="1"/>
      <c r="Y841" s="1"/>
      <c r="Z841" s="1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spans="1:42" ht="12.75">
      <c r="A842" s="1"/>
      <c r="B842" s="5">
        <f t="shared" si="406"/>
        <v>16</v>
      </c>
      <c r="C842" s="1" t="str">
        <f t="shared" si="406"/>
        <v>Input 16</v>
      </c>
      <c r="D842" s="5"/>
      <c r="E842" s="5" t="str">
        <f t="shared" si="404"/>
        <v> kg</v>
      </c>
      <c r="F842" s="5">
        <f aca="true" t="shared" si="428" ref="F842:Q842">F796*F564</f>
        <v>0</v>
      </c>
      <c r="G842" s="5">
        <f t="shared" si="428"/>
        <v>0</v>
      </c>
      <c r="H842" s="5">
        <f t="shared" si="428"/>
        <v>0</v>
      </c>
      <c r="I842" s="5">
        <f t="shared" si="428"/>
        <v>0</v>
      </c>
      <c r="J842" s="5">
        <f t="shared" si="428"/>
        <v>0</v>
      </c>
      <c r="K842" s="5">
        <f t="shared" si="428"/>
        <v>0</v>
      </c>
      <c r="L842" s="5">
        <f t="shared" si="428"/>
        <v>0</v>
      </c>
      <c r="M842" s="5">
        <f t="shared" si="428"/>
        <v>0</v>
      </c>
      <c r="N842" s="5">
        <f t="shared" si="428"/>
        <v>0</v>
      </c>
      <c r="O842" s="5">
        <f t="shared" si="428"/>
        <v>0</v>
      </c>
      <c r="P842" s="5">
        <f t="shared" si="428"/>
        <v>0</v>
      </c>
      <c r="Q842" s="5">
        <f t="shared" si="428"/>
        <v>0</v>
      </c>
      <c r="R842" s="5">
        <f t="shared" si="408"/>
        <v>0</v>
      </c>
      <c r="S842" s="15">
        <f t="shared" si="409"/>
        <v>0</v>
      </c>
      <c r="T842" s="5">
        <f t="shared" si="410"/>
        <v>0</v>
      </c>
      <c r="U842" s="5">
        <f t="shared" si="411"/>
        <v>0</v>
      </c>
      <c r="V842" s="5">
        <f t="shared" si="412"/>
        <v>0</v>
      </c>
      <c r="W842" s="5">
        <f t="shared" si="413"/>
        <v>0</v>
      </c>
      <c r="X842" s="1"/>
      <c r="Y842" s="1"/>
      <c r="Z842" s="1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spans="1:42" ht="12.75">
      <c r="A843" s="1"/>
      <c r="B843" s="5">
        <f t="shared" si="406"/>
        <v>17</v>
      </c>
      <c r="C843" s="1" t="str">
        <f t="shared" si="406"/>
        <v>Input 17</v>
      </c>
      <c r="D843" s="5"/>
      <c r="E843" s="5" t="str">
        <f t="shared" si="404"/>
        <v> kg</v>
      </c>
      <c r="F843" s="5">
        <f aca="true" t="shared" si="429" ref="F843:Q843">F797*F565</f>
        <v>0</v>
      </c>
      <c r="G843" s="5">
        <f t="shared" si="429"/>
        <v>1852.3970000000002</v>
      </c>
      <c r="H843" s="5">
        <f t="shared" si="429"/>
        <v>0</v>
      </c>
      <c r="I843" s="5">
        <f t="shared" si="429"/>
        <v>1852.3970000000002</v>
      </c>
      <c r="J843" s="5">
        <f t="shared" si="429"/>
        <v>0</v>
      </c>
      <c r="K843" s="5">
        <f t="shared" si="429"/>
        <v>1852.3970000000002</v>
      </c>
      <c r="L843" s="5">
        <f t="shared" si="429"/>
        <v>0</v>
      </c>
      <c r="M843" s="5">
        <f t="shared" si="429"/>
        <v>1852.3970000000002</v>
      </c>
      <c r="N843" s="5">
        <f t="shared" si="429"/>
        <v>0</v>
      </c>
      <c r="O843" s="5">
        <f t="shared" si="429"/>
        <v>0</v>
      </c>
      <c r="P843" s="5">
        <f t="shared" si="429"/>
        <v>1852.3970000000002</v>
      </c>
      <c r="Q843" s="5">
        <f t="shared" si="429"/>
        <v>0</v>
      </c>
      <c r="R843" s="5">
        <f t="shared" si="408"/>
        <v>9261.985</v>
      </c>
      <c r="S843" s="15">
        <f t="shared" si="409"/>
        <v>0.0016576688405426415</v>
      </c>
      <c r="T843" s="5">
        <f t="shared" si="410"/>
        <v>1852.3970000000002</v>
      </c>
      <c r="U843" s="5">
        <f t="shared" si="411"/>
        <v>3704.7940000000003</v>
      </c>
      <c r="V843" s="5">
        <f t="shared" si="412"/>
        <v>1852.3970000000002</v>
      </c>
      <c r="W843" s="5">
        <f t="shared" si="413"/>
        <v>1852.3970000000002</v>
      </c>
      <c r="X843" s="1"/>
      <c r="Y843" s="1"/>
      <c r="Z843" s="1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spans="1:42" ht="12.75">
      <c r="A844" s="1"/>
      <c r="B844" s="5">
        <f t="shared" si="406"/>
        <v>18</v>
      </c>
      <c r="C844" s="1" t="str">
        <f t="shared" si="406"/>
        <v>Input 18</v>
      </c>
      <c r="D844" s="5"/>
      <c r="E844" s="5" t="str">
        <f t="shared" si="404"/>
        <v> kg</v>
      </c>
      <c r="F844" s="5">
        <f aca="true" t="shared" si="430" ref="F844:Q844">F798*F566</f>
        <v>3700.1792</v>
      </c>
      <c r="G844" s="5">
        <f t="shared" si="430"/>
        <v>0</v>
      </c>
      <c r="H844" s="5">
        <f t="shared" si="430"/>
        <v>3700.1792</v>
      </c>
      <c r="I844" s="5">
        <f t="shared" si="430"/>
        <v>3700.1792</v>
      </c>
      <c r="J844" s="5">
        <f t="shared" si="430"/>
        <v>0</v>
      </c>
      <c r="K844" s="5">
        <f t="shared" si="430"/>
        <v>3700.1792</v>
      </c>
      <c r="L844" s="5">
        <f t="shared" si="430"/>
        <v>3700.1792</v>
      </c>
      <c r="M844" s="5">
        <f t="shared" si="430"/>
        <v>0</v>
      </c>
      <c r="N844" s="5">
        <f t="shared" si="430"/>
        <v>3700.1792</v>
      </c>
      <c r="O844" s="5">
        <f t="shared" si="430"/>
        <v>3700.1792</v>
      </c>
      <c r="P844" s="5">
        <f t="shared" si="430"/>
        <v>0</v>
      </c>
      <c r="Q844" s="5">
        <f t="shared" si="430"/>
        <v>3700.1792</v>
      </c>
      <c r="R844" s="5">
        <f t="shared" si="408"/>
        <v>29601.433599999997</v>
      </c>
      <c r="S844" s="15">
        <f t="shared" si="409"/>
        <v>0.0052979327988667635</v>
      </c>
      <c r="T844" s="5">
        <f t="shared" si="410"/>
        <v>7400.3584</v>
      </c>
      <c r="U844" s="5">
        <f t="shared" si="411"/>
        <v>7400.3584</v>
      </c>
      <c r="V844" s="5">
        <f t="shared" si="412"/>
        <v>7400.3584</v>
      </c>
      <c r="W844" s="5">
        <f t="shared" si="413"/>
        <v>7400.3584</v>
      </c>
      <c r="X844" s="1"/>
      <c r="Y844" s="1"/>
      <c r="Z844" s="1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spans="1:42" ht="12.75">
      <c r="A845" s="1"/>
      <c r="B845" s="5">
        <f t="shared" si="406"/>
        <v>19</v>
      </c>
      <c r="C845" s="1" t="str">
        <f t="shared" si="406"/>
        <v>Input 19</v>
      </c>
      <c r="D845" s="5"/>
      <c r="E845" s="5" t="str">
        <f t="shared" si="404"/>
        <v> kg</v>
      </c>
      <c r="F845" s="5">
        <f aca="true" t="shared" si="431" ref="F845:Q845">F799*F567</f>
        <v>51306</v>
      </c>
      <c r="G845" s="5">
        <f t="shared" si="431"/>
        <v>51306</v>
      </c>
      <c r="H845" s="5">
        <f t="shared" si="431"/>
        <v>68408</v>
      </c>
      <c r="I845" s="5">
        <f t="shared" si="431"/>
        <v>76959</v>
      </c>
      <c r="J845" s="5">
        <f t="shared" si="431"/>
        <v>68408</v>
      </c>
      <c r="K845" s="5">
        <f t="shared" si="431"/>
        <v>85510</v>
      </c>
      <c r="L845" s="5">
        <f t="shared" si="431"/>
        <v>51306</v>
      </c>
      <c r="M845" s="5">
        <f t="shared" si="431"/>
        <v>59857</v>
      </c>
      <c r="N845" s="5">
        <f t="shared" si="431"/>
        <v>59857</v>
      </c>
      <c r="O845" s="5">
        <f t="shared" si="431"/>
        <v>59857</v>
      </c>
      <c r="P845" s="5">
        <f t="shared" si="431"/>
        <v>68408</v>
      </c>
      <c r="Q845" s="5">
        <f t="shared" si="431"/>
        <v>68408</v>
      </c>
      <c r="R845" s="5">
        <f t="shared" si="408"/>
        <v>769590</v>
      </c>
      <c r="S845" s="15">
        <f t="shared" si="409"/>
        <v>0.13773779195207198</v>
      </c>
      <c r="T845" s="5">
        <f t="shared" si="410"/>
        <v>171020</v>
      </c>
      <c r="U845" s="5">
        <f t="shared" si="411"/>
        <v>230877</v>
      </c>
      <c r="V845" s="5">
        <f t="shared" si="412"/>
        <v>171020</v>
      </c>
      <c r="W845" s="5">
        <f t="shared" si="413"/>
        <v>196673</v>
      </c>
      <c r="X845" s="1"/>
      <c r="Y845" s="1"/>
      <c r="Z845" s="1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spans="1:42" ht="12.75">
      <c r="A846" s="1"/>
      <c r="B846" s="5">
        <f t="shared" si="406"/>
        <v>20</v>
      </c>
      <c r="C846" s="1" t="str">
        <f t="shared" si="406"/>
        <v>Input 20</v>
      </c>
      <c r="D846" s="5"/>
      <c r="E846" s="5" t="str">
        <f t="shared" si="404"/>
        <v> kg</v>
      </c>
      <c r="F846" s="5">
        <f aca="true" t="shared" si="432" ref="F846:Q846">F800*F568</f>
        <v>20112</v>
      </c>
      <c r="G846" s="5">
        <f t="shared" si="432"/>
        <v>10056</v>
      </c>
      <c r="H846" s="5">
        <f t="shared" si="432"/>
        <v>20112</v>
      </c>
      <c r="I846" s="5">
        <f t="shared" si="432"/>
        <v>10056</v>
      </c>
      <c r="J846" s="5">
        <f t="shared" si="432"/>
        <v>10056</v>
      </c>
      <c r="K846" s="5">
        <f t="shared" si="432"/>
        <v>10056</v>
      </c>
      <c r="L846" s="5">
        <f t="shared" si="432"/>
        <v>10056</v>
      </c>
      <c r="M846" s="5">
        <f t="shared" si="432"/>
        <v>20112</v>
      </c>
      <c r="N846" s="5">
        <f t="shared" si="432"/>
        <v>10056</v>
      </c>
      <c r="O846" s="5">
        <f t="shared" si="432"/>
        <v>10056</v>
      </c>
      <c r="P846" s="5">
        <f t="shared" si="432"/>
        <v>10056</v>
      </c>
      <c r="Q846" s="5">
        <f t="shared" si="432"/>
        <v>10056</v>
      </c>
      <c r="R846" s="5">
        <f t="shared" si="408"/>
        <v>150840</v>
      </c>
      <c r="S846" s="15">
        <f t="shared" si="409"/>
        <v>0.026996671653803372</v>
      </c>
      <c r="T846" s="5">
        <f t="shared" si="410"/>
        <v>50280</v>
      </c>
      <c r="U846" s="5">
        <f t="shared" si="411"/>
        <v>30168</v>
      </c>
      <c r="V846" s="5">
        <f t="shared" si="412"/>
        <v>40224</v>
      </c>
      <c r="W846" s="5">
        <f t="shared" si="413"/>
        <v>30168</v>
      </c>
      <c r="X846" s="1"/>
      <c r="Y846" s="1"/>
      <c r="Z846" s="1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spans="1:42" ht="12.75">
      <c r="A847" s="1"/>
      <c r="B847" s="5">
        <f aca="true" t="shared" si="433" ref="B847:C866">B801</f>
        <v>21</v>
      </c>
      <c r="C847" s="1" t="str">
        <f t="shared" si="433"/>
        <v>Input 21</v>
      </c>
      <c r="D847" s="5"/>
      <c r="E847" s="5" t="str">
        <f t="shared" si="404"/>
        <v> kg</v>
      </c>
      <c r="F847" s="5">
        <f aca="true" t="shared" si="434" ref="F847:Q847">F801*F569</f>
        <v>46015.2</v>
      </c>
      <c r="G847" s="5">
        <f t="shared" si="434"/>
        <v>61353.6</v>
      </c>
      <c r="H847" s="5">
        <f t="shared" si="434"/>
        <v>61353.6</v>
      </c>
      <c r="I847" s="5">
        <f t="shared" si="434"/>
        <v>61353.6</v>
      </c>
      <c r="J847" s="5">
        <f t="shared" si="434"/>
        <v>61353.6</v>
      </c>
      <c r="K847" s="5">
        <f t="shared" si="434"/>
        <v>61353.6</v>
      </c>
      <c r="L847" s="5">
        <f t="shared" si="434"/>
        <v>61353.6</v>
      </c>
      <c r="M847" s="5">
        <f t="shared" si="434"/>
        <v>76692</v>
      </c>
      <c r="N847" s="5">
        <f t="shared" si="434"/>
        <v>76692</v>
      </c>
      <c r="O847" s="5">
        <f t="shared" si="434"/>
        <v>76692</v>
      </c>
      <c r="P847" s="5">
        <f t="shared" si="434"/>
        <v>76692</v>
      </c>
      <c r="Q847" s="5">
        <f t="shared" si="434"/>
        <v>76692</v>
      </c>
      <c r="R847" s="5">
        <f t="shared" si="408"/>
        <v>797596.7999999999</v>
      </c>
      <c r="S847" s="15">
        <f t="shared" si="409"/>
        <v>0.14275032432858842</v>
      </c>
      <c r="T847" s="5">
        <f t="shared" si="410"/>
        <v>168722.4</v>
      </c>
      <c r="U847" s="5">
        <f t="shared" si="411"/>
        <v>184060.8</v>
      </c>
      <c r="V847" s="5">
        <f t="shared" si="412"/>
        <v>214737.6</v>
      </c>
      <c r="W847" s="5">
        <f t="shared" si="413"/>
        <v>230076</v>
      </c>
      <c r="X847" s="1"/>
      <c r="Y847" s="1"/>
      <c r="Z847" s="1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spans="1:42" ht="12.75">
      <c r="A848" s="1"/>
      <c r="B848" s="5">
        <f t="shared" si="433"/>
        <v>22</v>
      </c>
      <c r="C848" s="1" t="str">
        <f t="shared" si="433"/>
        <v>Input 22</v>
      </c>
      <c r="D848" s="5"/>
      <c r="E848" s="5" t="str">
        <f t="shared" si="404"/>
        <v> kg</v>
      </c>
      <c r="F848" s="5">
        <f aca="true" t="shared" si="435" ref="F848:Q848">F802*F570</f>
        <v>10003</v>
      </c>
      <c r="G848" s="5">
        <f t="shared" si="435"/>
        <v>10003</v>
      </c>
      <c r="H848" s="5">
        <f t="shared" si="435"/>
        <v>10003</v>
      </c>
      <c r="I848" s="5">
        <f t="shared" si="435"/>
        <v>10003</v>
      </c>
      <c r="J848" s="5">
        <f t="shared" si="435"/>
        <v>10003</v>
      </c>
      <c r="K848" s="5">
        <f t="shared" si="435"/>
        <v>10003</v>
      </c>
      <c r="L848" s="5">
        <f t="shared" si="435"/>
        <v>10003</v>
      </c>
      <c r="M848" s="5">
        <f t="shared" si="435"/>
        <v>15004.5</v>
      </c>
      <c r="N848" s="5">
        <f t="shared" si="435"/>
        <v>10003</v>
      </c>
      <c r="O848" s="5">
        <f t="shared" si="435"/>
        <v>10003</v>
      </c>
      <c r="P848" s="5">
        <f t="shared" si="435"/>
        <v>15004.5</v>
      </c>
      <c r="Q848" s="5">
        <f t="shared" si="435"/>
        <v>10003</v>
      </c>
      <c r="R848" s="5">
        <f t="shared" si="408"/>
        <v>130039</v>
      </c>
      <c r="S848" s="15">
        <f t="shared" si="409"/>
        <v>0.023273801280754024</v>
      </c>
      <c r="T848" s="5">
        <f t="shared" si="410"/>
        <v>30009</v>
      </c>
      <c r="U848" s="5">
        <f t="shared" si="411"/>
        <v>30009</v>
      </c>
      <c r="V848" s="5">
        <f t="shared" si="412"/>
        <v>35010.5</v>
      </c>
      <c r="W848" s="5">
        <f t="shared" si="413"/>
        <v>35010.5</v>
      </c>
      <c r="X848" s="1"/>
      <c r="Y848" s="1"/>
      <c r="Z848" s="1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spans="1:42" ht="12.75">
      <c r="A849" s="1"/>
      <c r="B849" s="5">
        <f t="shared" si="433"/>
        <v>23</v>
      </c>
      <c r="C849" s="1" t="str">
        <f t="shared" si="433"/>
        <v>Input 23</v>
      </c>
      <c r="D849" s="5"/>
      <c r="E849" s="5" t="str">
        <f t="shared" si="404"/>
        <v> kom</v>
      </c>
      <c r="F849" s="5">
        <f aca="true" t="shared" si="436" ref="F849:Q849">F803*F571</f>
        <v>267.5</v>
      </c>
      <c r="G849" s="5">
        <f t="shared" si="436"/>
        <v>321</v>
      </c>
      <c r="H849" s="5">
        <f t="shared" si="436"/>
        <v>428</v>
      </c>
      <c r="I849" s="5">
        <f t="shared" si="436"/>
        <v>428</v>
      </c>
      <c r="J849" s="5">
        <f t="shared" si="436"/>
        <v>374.5</v>
      </c>
      <c r="K849" s="5">
        <f t="shared" si="436"/>
        <v>481.5</v>
      </c>
      <c r="L849" s="5">
        <f t="shared" si="436"/>
        <v>267.5</v>
      </c>
      <c r="M849" s="5">
        <f t="shared" si="436"/>
        <v>428</v>
      </c>
      <c r="N849" s="5">
        <f t="shared" si="436"/>
        <v>428</v>
      </c>
      <c r="O849" s="5">
        <f t="shared" si="436"/>
        <v>374.5</v>
      </c>
      <c r="P849" s="5">
        <f t="shared" si="436"/>
        <v>428</v>
      </c>
      <c r="Q849" s="5">
        <f t="shared" si="436"/>
        <v>321</v>
      </c>
      <c r="R849" s="5">
        <f t="shared" si="408"/>
        <v>4547.5</v>
      </c>
      <c r="S849" s="15">
        <f t="shared" si="409"/>
        <v>0.0008138913043335378</v>
      </c>
      <c r="T849" s="5">
        <f t="shared" si="410"/>
        <v>1016.5</v>
      </c>
      <c r="U849" s="5">
        <f t="shared" si="411"/>
        <v>1284</v>
      </c>
      <c r="V849" s="5">
        <f t="shared" si="412"/>
        <v>1123.5</v>
      </c>
      <c r="W849" s="5">
        <f t="shared" si="413"/>
        <v>1123.5</v>
      </c>
      <c r="X849" s="1"/>
      <c r="Y849" s="1"/>
      <c r="Z849" s="1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spans="1:42" ht="12.75">
      <c r="A850" s="1"/>
      <c r="B850" s="5">
        <f t="shared" si="433"/>
        <v>24</v>
      </c>
      <c r="C850" s="1" t="str">
        <f t="shared" si="433"/>
        <v>Input 24</v>
      </c>
      <c r="D850" s="5"/>
      <c r="E850" s="5" t="str">
        <f t="shared" si="404"/>
        <v> par</v>
      </c>
      <c r="F850" s="5">
        <f aca="true" t="shared" si="437" ref="F850:Q850">F804*F572</f>
        <v>529</v>
      </c>
      <c r="G850" s="5">
        <f t="shared" si="437"/>
        <v>667</v>
      </c>
      <c r="H850" s="5">
        <f t="shared" si="437"/>
        <v>805</v>
      </c>
      <c r="I850" s="5">
        <f t="shared" si="437"/>
        <v>805</v>
      </c>
      <c r="J850" s="5">
        <f t="shared" si="437"/>
        <v>667</v>
      </c>
      <c r="K850" s="5">
        <f t="shared" si="437"/>
        <v>897</v>
      </c>
      <c r="L850" s="5">
        <f t="shared" si="437"/>
        <v>506</v>
      </c>
      <c r="M850" s="5">
        <f t="shared" si="437"/>
        <v>805</v>
      </c>
      <c r="N850" s="5">
        <f t="shared" si="437"/>
        <v>805</v>
      </c>
      <c r="O850" s="5">
        <f t="shared" si="437"/>
        <v>667</v>
      </c>
      <c r="P850" s="5">
        <f t="shared" si="437"/>
        <v>805</v>
      </c>
      <c r="Q850" s="5">
        <f t="shared" si="437"/>
        <v>667</v>
      </c>
      <c r="R850" s="5">
        <f t="shared" si="408"/>
        <v>8625</v>
      </c>
      <c r="S850" s="15">
        <f t="shared" si="409"/>
        <v>0.0015436641011273807</v>
      </c>
      <c r="T850" s="5">
        <f t="shared" si="410"/>
        <v>2001</v>
      </c>
      <c r="U850" s="5">
        <f t="shared" si="411"/>
        <v>2369</v>
      </c>
      <c r="V850" s="5">
        <f t="shared" si="412"/>
        <v>2116</v>
      </c>
      <c r="W850" s="5">
        <f t="shared" si="413"/>
        <v>2139</v>
      </c>
      <c r="X850" s="1"/>
      <c r="Y850" s="1"/>
      <c r="Z850" s="1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spans="1:42" ht="12.75">
      <c r="A851" s="1"/>
      <c r="B851" s="5">
        <f t="shared" si="433"/>
        <v>25</v>
      </c>
      <c r="C851" s="1" t="str">
        <f t="shared" si="433"/>
        <v>Input 25</v>
      </c>
      <c r="D851" s="5"/>
      <c r="E851" s="5" t="str">
        <f t="shared" si="404"/>
        <v> kg</v>
      </c>
      <c r="F851" s="5">
        <f aca="true" t="shared" si="438" ref="F851:Q851">F805*F573</f>
        <v>4347.5</v>
      </c>
      <c r="G851" s="5">
        <f t="shared" si="438"/>
        <v>5287.5</v>
      </c>
      <c r="H851" s="5">
        <f t="shared" si="438"/>
        <v>6462.5</v>
      </c>
      <c r="I851" s="5">
        <f t="shared" si="438"/>
        <v>6815</v>
      </c>
      <c r="J851" s="5">
        <f t="shared" si="438"/>
        <v>5875</v>
      </c>
      <c r="K851" s="5">
        <f t="shared" si="438"/>
        <v>7637.5</v>
      </c>
      <c r="L851" s="5">
        <f t="shared" si="438"/>
        <v>4700</v>
      </c>
      <c r="M851" s="5">
        <f t="shared" si="438"/>
        <v>6462.5</v>
      </c>
      <c r="N851" s="5">
        <f t="shared" si="438"/>
        <v>6462.5</v>
      </c>
      <c r="O851" s="5">
        <f t="shared" si="438"/>
        <v>5875</v>
      </c>
      <c r="P851" s="5">
        <f t="shared" si="438"/>
        <v>6462.5</v>
      </c>
      <c r="Q851" s="5">
        <f t="shared" si="438"/>
        <v>5640</v>
      </c>
      <c r="R851" s="5">
        <f t="shared" si="408"/>
        <v>72027.5</v>
      </c>
      <c r="S851" s="15">
        <f t="shared" si="409"/>
        <v>0.01289116128045825</v>
      </c>
      <c r="T851" s="5">
        <f t="shared" si="410"/>
        <v>16097.5</v>
      </c>
      <c r="U851" s="5">
        <f t="shared" si="411"/>
        <v>20327.5</v>
      </c>
      <c r="V851" s="5">
        <f t="shared" si="412"/>
        <v>17625</v>
      </c>
      <c r="W851" s="5">
        <f t="shared" si="413"/>
        <v>17977.5</v>
      </c>
      <c r="X851" s="1"/>
      <c r="Y851" s="1"/>
      <c r="Z851" s="1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spans="1:42" ht="12.75">
      <c r="A852" s="1"/>
      <c r="B852" s="5">
        <f t="shared" si="433"/>
        <v>26</v>
      </c>
      <c r="C852" s="1" t="str">
        <f t="shared" si="433"/>
        <v>Input 26</v>
      </c>
      <c r="D852" s="5"/>
      <c r="E852" s="5" t="str">
        <f t="shared" si="404"/>
        <v> kom</v>
      </c>
      <c r="F852" s="5">
        <f aca="true" t="shared" si="439" ref="F852:Q852">F806*F574</f>
        <v>547.5600000000001</v>
      </c>
      <c r="G852" s="5">
        <f t="shared" si="439"/>
        <v>547.5600000000001</v>
      </c>
      <c r="H852" s="5">
        <f t="shared" si="439"/>
        <v>839.592</v>
      </c>
      <c r="I852" s="5">
        <f t="shared" si="439"/>
        <v>839.592</v>
      </c>
      <c r="J852" s="5">
        <f t="shared" si="439"/>
        <v>693.576</v>
      </c>
      <c r="K852" s="5">
        <f t="shared" si="439"/>
        <v>839.592</v>
      </c>
      <c r="L852" s="5">
        <f t="shared" si="439"/>
        <v>511.056</v>
      </c>
      <c r="M852" s="5">
        <f t="shared" si="439"/>
        <v>839.592</v>
      </c>
      <c r="N852" s="5">
        <f t="shared" si="439"/>
        <v>839.592</v>
      </c>
      <c r="O852" s="5">
        <f t="shared" si="439"/>
        <v>693.576</v>
      </c>
      <c r="P852" s="5">
        <f t="shared" si="439"/>
        <v>766.5840000000001</v>
      </c>
      <c r="Q852" s="5">
        <f t="shared" si="439"/>
        <v>693.576</v>
      </c>
      <c r="R852" s="5">
        <f t="shared" si="408"/>
        <v>8651.447999999999</v>
      </c>
      <c r="S852" s="15">
        <f t="shared" si="409"/>
        <v>0.0015483976464197417</v>
      </c>
      <c r="T852" s="5">
        <f t="shared" si="410"/>
        <v>1934.712</v>
      </c>
      <c r="U852" s="5">
        <f t="shared" si="411"/>
        <v>2372.76</v>
      </c>
      <c r="V852" s="5">
        <f t="shared" si="412"/>
        <v>2190.24</v>
      </c>
      <c r="W852" s="5">
        <f t="shared" si="413"/>
        <v>2153.736</v>
      </c>
      <c r="X852" s="1"/>
      <c r="Y852" s="1"/>
      <c r="Z852" s="1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spans="1:42" ht="12.75">
      <c r="A853" s="1"/>
      <c r="B853" s="5">
        <f t="shared" si="433"/>
        <v>27</v>
      </c>
      <c r="C853" s="1" t="str">
        <f t="shared" si="433"/>
        <v>Input 27</v>
      </c>
      <c r="D853" s="5"/>
      <c r="E853" s="5" t="str">
        <f t="shared" si="404"/>
        <v> kg</v>
      </c>
      <c r="F853" s="5">
        <f aca="true" t="shared" si="440" ref="F853:Q853">F807*F575</f>
        <v>135.9</v>
      </c>
      <c r="G853" s="5">
        <f t="shared" si="440"/>
        <v>190.26</v>
      </c>
      <c r="H853" s="5">
        <f t="shared" si="440"/>
        <v>244.62</v>
      </c>
      <c r="I853" s="5">
        <f t="shared" si="440"/>
        <v>244.62</v>
      </c>
      <c r="J853" s="5">
        <f t="shared" si="440"/>
        <v>217.44</v>
      </c>
      <c r="K853" s="5">
        <f t="shared" si="440"/>
        <v>271.8</v>
      </c>
      <c r="L853" s="5">
        <f t="shared" si="440"/>
        <v>163.07999999999998</v>
      </c>
      <c r="M853" s="5">
        <f t="shared" si="440"/>
        <v>244.62</v>
      </c>
      <c r="N853" s="5">
        <f t="shared" si="440"/>
        <v>244.62</v>
      </c>
      <c r="O853" s="5">
        <f t="shared" si="440"/>
        <v>217.44</v>
      </c>
      <c r="P853" s="5">
        <f t="shared" si="440"/>
        <v>244.62</v>
      </c>
      <c r="Q853" s="5">
        <f t="shared" si="440"/>
        <v>190.26</v>
      </c>
      <c r="R853" s="5">
        <f t="shared" si="408"/>
        <v>2609.2799999999997</v>
      </c>
      <c r="S853" s="15">
        <f t="shared" si="409"/>
        <v>0.0004669973177727132</v>
      </c>
      <c r="T853" s="5">
        <f t="shared" si="410"/>
        <v>570.78</v>
      </c>
      <c r="U853" s="5">
        <f t="shared" si="411"/>
        <v>733.86</v>
      </c>
      <c r="V853" s="5">
        <f t="shared" si="412"/>
        <v>652.3199999999999</v>
      </c>
      <c r="W853" s="5">
        <f t="shared" si="413"/>
        <v>652.3199999999999</v>
      </c>
      <c r="X853" s="1"/>
      <c r="Y853" s="1"/>
      <c r="Z853" s="1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spans="1:42" ht="12.75">
      <c r="A854" s="1"/>
      <c r="B854" s="5">
        <f t="shared" si="433"/>
        <v>28</v>
      </c>
      <c r="C854" s="1" t="str">
        <f t="shared" si="433"/>
        <v>Input 28</v>
      </c>
      <c r="D854" s="5"/>
      <c r="E854" s="5" t="str">
        <f t="shared" si="404"/>
        <v> kom</v>
      </c>
      <c r="F854" s="5">
        <f aca="true" t="shared" si="441" ref="F854:Q854">F808*F576</f>
        <v>299.34</v>
      </c>
      <c r="G854" s="5">
        <f t="shared" si="441"/>
        <v>299.34</v>
      </c>
      <c r="H854" s="5">
        <f t="shared" si="441"/>
        <v>399.12</v>
      </c>
      <c r="I854" s="5">
        <f t="shared" si="441"/>
        <v>419.07599999999996</v>
      </c>
      <c r="J854" s="5">
        <f t="shared" si="441"/>
        <v>379.164</v>
      </c>
      <c r="K854" s="5">
        <f t="shared" si="441"/>
        <v>498.9</v>
      </c>
      <c r="L854" s="5">
        <f t="shared" si="441"/>
        <v>249.45</v>
      </c>
      <c r="M854" s="5">
        <f t="shared" si="441"/>
        <v>399.12</v>
      </c>
      <c r="N854" s="5">
        <f t="shared" si="441"/>
        <v>399.12</v>
      </c>
      <c r="O854" s="5">
        <f t="shared" si="441"/>
        <v>349.23</v>
      </c>
      <c r="P854" s="5">
        <f t="shared" si="441"/>
        <v>399.12</v>
      </c>
      <c r="Q854" s="5">
        <f t="shared" si="441"/>
        <v>349.23</v>
      </c>
      <c r="R854" s="5">
        <f t="shared" si="408"/>
        <v>4440.209999999999</v>
      </c>
      <c r="S854" s="15">
        <f t="shared" si="409"/>
        <v>0.0007946890177932528</v>
      </c>
      <c r="T854" s="5">
        <f t="shared" si="410"/>
        <v>997.8</v>
      </c>
      <c r="U854" s="5">
        <f t="shared" si="411"/>
        <v>1297.1399999999999</v>
      </c>
      <c r="V854" s="5">
        <f t="shared" si="412"/>
        <v>1047.69</v>
      </c>
      <c r="W854" s="5">
        <f t="shared" si="413"/>
        <v>1097.58</v>
      </c>
      <c r="X854" s="1"/>
      <c r="Y854" s="1"/>
      <c r="Z854" s="1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spans="1:42" ht="12.75">
      <c r="A855" s="1"/>
      <c r="B855" s="5">
        <f t="shared" si="433"/>
        <v>29</v>
      </c>
      <c r="C855" s="1" t="str">
        <f t="shared" si="433"/>
        <v>Input 29</v>
      </c>
      <c r="D855" s="5"/>
      <c r="E855" s="5" t="str">
        <f t="shared" si="404"/>
        <v> kg</v>
      </c>
      <c r="F855" s="5">
        <f aca="true" t="shared" si="442" ref="F855:Q855">F809*F577</f>
        <v>235</v>
      </c>
      <c r="G855" s="5">
        <f t="shared" si="442"/>
        <v>258.5</v>
      </c>
      <c r="H855" s="5">
        <f t="shared" si="442"/>
        <v>352.5</v>
      </c>
      <c r="I855" s="5">
        <f t="shared" si="442"/>
        <v>387.75</v>
      </c>
      <c r="J855" s="5">
        <f t="shared" si="442"/>
        <v>293.75</v>
      </c>
      <c r="K855" s="5">
        <f t="shared" si="442"/>
        <v>423</v>
      </c>
      <c r="L855" s="5">
        <f t="shared" si="442"/>
        <v>235</v>
      </c>
      <c r="M855" s="5">
        <f t="shared" si="442"/>
        <v>376</v>
      </c>
      <c r="N855" s="5">
        <f t="shared" si="442"/>
        <v>399.5</v>
      </c>
      <c r="O855" s="5">
        <f t="shared" si="442"/>
        <v>364.25</v>
      </c>
      <c r="P855" s="5">
        <f t="shared" si="442"/>
        <v>399.5</v>
      </c>
      <c r="Q855" s="5">
        <f t="shared" si="442"/>
        <v>352.5</v>
      </c>
      <c r="R855" s="5">
        <f t="shared" si="408"/>
        <v>4077.25</v>
      </c>
      <c r="S855" s="15">
        <f t="shared" si="409"/>
        <v>0.0007297280529068536</v>
      </c>
      <c r="T855" s="5">
        <f t="shared" si="410"/>
        <v>846</v>
      </c>
      <c r="U855" s="5">
        <f t="shared" si="411"/>
        <v>1104.5</v>
      </c>
      <c r="V855" s="5">
        <f t="shared" si="412"/>
        <v>1010.5</v>
      </c>
      <c r="W855" s="5">
        <f t="shared" si="413"/>
        <v>1116.25</v>
      </c>
      <c r="X855" s="1"/>
      <c r="Y855" s="1"/>
      <c r="Z855" s="1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spans="1:42" ht="12.75">
      <c r="A856" s="1"/>
      <c r="B856" s="5">
        <f t="shared" si="433"/>
        <v>30</v>
      </c>
      <c r="C856" s="1" t="str">
        <f t="shared" si="433"/>
        <v>Input 30</v>
      </c>
      <c r="D856" s="5"/>
      <c r="E856" s="5" t="str">
        <f t="shared" si="404"/>
        <v> kom</v>
      </c>
      <c r="F856" s="5">
        <f aca="true" t="shared" si="443" ref="F856:Q856">F810*F578</f>
        <v>56</v>
      </c>
      <c r="G856" s="5">
        <f t="shared" si="443"/>
        <v>112</v>
      </c>
      <c r="H856" s="5">
        <f t="shared" si="443"/>
        <v>56</v>
      </c>
      <c r="I856" s="5">
        <f t="shared" si="443"/>
        <v>112</v>
      </c>
      <c r="J856" s="5">
        <f t="shared" si="443"/>
        <v>56</v>
      </c>
      <c r="K856" s="5">
        <f t="shared" si="443"/>
        <v>112</v>
      </c>
      <c r="L856" s="5">
        <f t="shared" si="443"/>
        <v>56</v>
      </c>
      <c r="M856" s="5">
        <f t="shared" si="443"/>
        <v>112</v>
      </c>
      <c r="N856" s="5">
        <f t="shared" si="443"/>
        <v>56</v>
      </c>
      <c r="O856" s="5">
        <f t="shared" si="443"/>
        <v>112</v>
      </c>
      <c r="P856" s="5">
        <f t="shared" si="443"/>
        <v>56</v>
      </c>
      <c r="Q856" s="5">
        <f t="shared" si="443"/>
        <v>56</v>
      </c>
      <c r="R856" s="5">
        <f t="shared" si="408"/>
        <v>952</v>
      </c>
      <c r="S856" s="15">
        <f t="shared" si="409"/>
        <v>0.00017038472165487145</v>
      </c>
      <c r="T856" s="5">
        <f t="shared" si="410"/>
        <v>224</v>
      </c>
      <c r="U856" s="5">
        <f t="shared" si="411"/>
        <v>280</v>
      </c>
      <c r="V856" s="5">
        <f t="shared" si="412"/>
        <v>224</v>
      </c>
      <c r="W856" s="5">
        <f t="shared" si="413"/>
        <v>224</v>
      </c>
      <c r="X856" s="1"/>
      <c r="Y856" s="1"/>
      <c r="Z856" s="1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spans="1:42" ht="12.75">
      <c r="A857" s="1"/>
      <c r="B857" s="5">
        <f t="shared" si="433"/>
        <v>31</v>
      </c>
      <c r="C857" s="1" t="str">
        <f t="shared" si="433"/>
        <v>Input 31</v>
      </c>
      <c r="D857" s="5"/>
      <c r="E857" s="5" t="str">
        <f t="shared" si="404"/>
        <v> kom</v>
      </c>
      <c r="F857" s="5">
        <f aca="true" t="shared" si="444" ref="F857:Q857">F811*F579</f>
        <v>336</v>
      </c>
      <c r="G857" s="5">
        <f t="shared" si="444"/>
        <v>448</v>
      </c>
      <c r="H857" s="5">
        <f t="shared" si="444"/>
        <v>560</v>
      </c>
      <c r="I857" s="5">
        <f t="shared" si="444"/>
        <v>672</v>
      </c>
      <c r="J857" s="5">
        <f t="shared" si="444"/>
        <v>448</v>
      </c>
      <c r="K857" s="5">
        <f t="shared" si="444"/>
        <v>672</v>
      </c>
      <c r="L857" s="5">
        <f t="shared" si="444"/>
        <v>336</v>
      </c>
      <c r="M857" s="5">
        <f t="shared" si="444"/>
        <v>560</v>
      </c>
      <c r="N857" s="5">
        <f t="shared" si="444"/>
        <v>560</v>
      </c>
      <c r="O857" s="5">
        <f t="shared" si="444"/>
        <v>560</v>
      </c>
      <c r="P857" s="5">
        <f t="shared" si="444"/>
        <v>560</v>
      </c>
      <c r="Q857" s="5">
        <f t="shared" si="444"/>
        <v>448</v>
      </c>
      <c r="R857" s="5">
        <f t="shared" si="408"/>
        <v>6160</v>
      </c>
      <c r="S857" s="15">
        <f t="shared" si="409"/>
        <v>0.0011024893754138741</v>
      </c>
      <c r="T857" s="5">
        <f t="shared" si="410"/>
        <v>1344</v>
      </c>
      <c r="U857" s="5">
        <f t="shared" si="411"/>
        <v>1792</v>
      </c>
      <c r="V857" s="5">
        <f t="shared" si="412"/>
        <v>1456</v>
      </c>
      <c r="W857" s="5">
        <f t="shared" si="413"/>
        <v>1568</v>
      </c>
      <c r="X857" s="1"/>
      <c r="Y857" s="1"/>
      <c r="Z857" s="1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spans="1:42" ht="12.75">
      <c r="A858" s="1"/>
      <c r="B858" s="5">
        <f t="shared" si="433"/>
        <v>32</v>
      </c>
      <c r="C858" s="1" t="str">
        <f t="shared" si="433"/>
        <v>Input 32</v>
      </c>
      <c r="D858" s="5"/>
      <c r="E858" s="5" t="str">
        <f t="shared" si="404"/>
        <v> kom</v>
      </c>
      <c r="F858" s="5">
        <f aca="true" t="shared" si="445" ref="F858:Q858">F812*F580</f>
        <v>3.9</v>
      </c>
      <c r="G858" s="5">
        <f t="shared" si="445"/>
        <v>0</v>
      </c>
      <c r="H858" s="5">
        <f t="shared" si="445"/>
        <v>0</v>
      </c>
      <c r="I858" s="5">
        <f t="shared" si="445"/>
        <v>3.9</v>
      </c>
      <c r="J858" s="5">
        <f t="shared" si="445"/>
        <v>0</v>
      </c>
      <c r="K858" s="5">
        <f t="shared" si="445"/>
        <v>0</v>
      </c>
      <c r="L858" s="5">
        <f t="shared" si="445"/>
        <v>0</v>
      </c>
      <c r="M858" s="5">
        <f t="shared" si="445"/>
        <v>3.9</v>
      </c>
      <c r="N858" s="5">
        <f t="shared" si="445"/>
        <v>0</v>
      </c>
      <c r="O858" s="5">
        <f t="shared" si="445"/>
        <v>0</v>
      </c>
      <c r="P858" s="5">
        <f t="shared" si="445"/>
        <v>3.9</v>
      </c>
      <c r="Q858" s="5">
        <f t="shared" si="445"/>
        <v>0</v>
      </c>
      <c r="R858" s="5">
        <f t="shared" si="408"/>
        <v>15.6</v>
      </c>
      <c r="S858" s="15">
        <f t="shared" si="409"/>
        <v>2.792018548126045E-06</v>
      </c>
      <c r="T858" s="5">
        <f t="shared" si="410"/>
        <v>3.9</v>
      </c>
      <c r="U858" s="5">
        <f t="shared" si="411"/>
        <v>3.9</v>
      </c>
      <c r="V858" s="5">
        <f t="shared" si="412"/>
        <v>3.9</v>
      </c>
      <c r="W858" s="5">
        <f t="shared" si="413"/>
        <v>3.9</v>
      </c>
      <c r="X858" s="1"/>
      <c r="Y858" s="1"/>
      <c r="Z858" s="1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spans="1:42" ht="12.75">
      <c r="A859" s="1"/>
      <c r="B859" s="5">
        <f t="shared" si="433"/>
        <v>33</v>
      </c>
      <c r="C859" s="1" t="str">
        <f t="shared" si="433"/>
        <v>Input 33</v>
      </c>
      <c r="D859" s="5"/>
      <c r="E859" s="5" t="str">
        <f t="shared" si="404"/>
        <v> kom</v>
      </c>
      <c r="F859" s="5">
        <f aca="true" t="shared" si="446" ref="F859:Q859">F813*F581</f>
        <v>13</v>
      </c>
      <c r="G859" s="5">
        <f t="shared" si="446"/>
        <v>26</v>
      </c>
      <c r="H859" s="5">
        <f t="shared" si="446"/>
        <v>26</v>
      </c>
      <c r="I859" s="5">
        <f t="shared" si="446"/>
        <v>32.5</v>
      </c>
      <c r="J859" s="5">
        <f t="shared" si="446"/>
        <v>32.5</v>
      </c>
      <c r="K859" s="5">
        <f t="shared" si="446"/>
        <v>32.5</v>
      </c>
      <c r="L859" s="5">
        <f t="shared" si="446"/>
        <v>26</v>
      </c>
      <c r="M859" s="5">
        <f t="shared" si="446"/>
        <v>32.5</v>
      </c>
      <c r="N859" s="5">
        <f t="shared" si="446"/>
        <v>26</v>
      </c>
      <c r="O859" s="5">
        <f t="shared" si="446"/>
        <v>26</v>
      </c>
      <c r="P859" s="5">
        <f t="shared" si="446"/>
        <v>32.5</v>
      </c>
      <c r="Q859" s="5">
        <f t="shared" si="446"/>
        <v>26</v>
      </c>
      <c r="R859" s="5">
        <f t="shared" si="408"/>
        <v>331.5</v>
      </c>
      <c r="S859" s="15">
        <f t="shared" si="409"/>
        <v>5.9330394147678453E-05</v>
      </c>
      <c r="T859" s="5">
        <f t="shared" si="410"/>
        <v>65</v>
      </c>
      <c r="U859" s="5">
        <f t="shared" si="411"/>
        <v>97.5</v>
      </c>
      <c r="V859" s="5">
        <f t="shared" si="412"/>
        <v>84.5</v>
      </c>
      <c r="W859" s="5">
        <f t="shared" si="413"/>
        <v>84.5</v>
      </c>
      <c r="X859" s="1"/>
      <c r="Y859" s="1"/>
      <c r="Z859" s="1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spans="1:42" ht="12.75">
      <c r="A860" s="1"/>
      <c r="B860" s="5">
        <f t="shared" si="433"/>
        <v>34</v>
      </c>
      <c r="C860" s="1" t="str">
        <f t="shared" si="433"/>
        <v>Input 34</v>
      </c>
      <c r="D860" s="5"/>
      <c r="E860" s="5" t="str">
        <f t="shared" si="404"/>
        <v> kom</v>
      </c>
      <c r="F860" s="5">
        <f aca="true" t="shared" si="447" ref="F860:Q860">F814*F582</f>
        <v>3.9</v>
      </c>
      <c r="G860" s="5">
        <f t="shared" si="447"/>
        <v>0</v>
      </c>
      <c r="H860" s="5">
        <f t="shared" si="447"/>
        <v>0</v>
      </c>
      <c r="I860" s="5">
        <f t="shared" si="447"/>
        <v>3.9</v>
      </c>
      <c r="J860" s="5">
        <f t="shared" si="447"/>
        <v>0</v>
      </c>
      <c r="K860" s="5">
        <f t="shared" si="447"/>
        <v>0</v>
      </c>
      <c r="L860" s="5">
        <f t="shared" si="447"/>
        <v>3.9</v>
      </c>
      <c r="M860" s="5">
        <f t="shared" si="447"/>
        <v>0</v>
      </c>
      <c r="N860" s="5">
        <f t="shared" si="447"/>
        <v>0</v>
      </c>
      <c r="O860" s="5">
        <f t="shared" si="447"/>
        <v>3.9</v>
      </c>
      <c r="P860" s="5">
        <f t="shared" si="447"/>
        <v>0</v>
      </c>
      <c r="Q860" s="5">
        <f t="shared" si="447"/>
        <v>3.9</v>
      </c>
      <c r="R860" s="5">
        <f t="shared" si="408"/>
        <v>19.5</v>
      </c>
      <c r="S860" s="15">
        <f t="shared" si="409"/>
        <v>3.4900231851575564E-06</v>
      </c>
      <c r="T860" s="5">
        <f t="shared" si="410"/>
        <v>3.9</v>
      </c>
      <c r="U860" s="5">
        <f t="shared" si="411"/>
        <v>3.9</v>
      </c>
      <c r="V860" s="5">
        <f t="shared" si="412"/>
        <v>3.9</v>
      </c>
      <c r="W860" s="5">
        <f t="shared" si="413"/>
        <v>7.8</v>
      </c>
      <c r="X860" s="1"/>
      <c r="Y860" s="1"/>
      <c r="Z860" s="1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spans="1:42" ht="12.75">
      <c r="A861" s="1"/>
      <c r="B861" s="5">
        <f t="shared" si="433"/>
        <v>35</v>
      </c>
      <c r="C861" s="1" t="str">
        <f t="shared" si="433"/>
        <v>Input 35</v>
      </c>
      <c r="D861" s="5"/>
      <c r="E861" s="5" t="str">
        <f t="shared" si="404"/>
        <v> kom</v>
      </c>
      <c r="F861" s="5">
        <f aca="true" t="shared" si="448" ref="F861:Q861">F815*F583</f>
        <v>13</v>
      </c>
      <c r="G861" s="5">
        <f t="shared" si="448"/>
        <v>13</v>
      </c>
      <c r="H861" s="5">
        <f t="shared" si="448"/>
        <v>32.5</v>
      </c>
      <c r="I861" s="5">
        <f t="shared" si="448"/>
        <v>32.5</v>
      </c>
      <c r="J861" s="5">
        <f t="shared" si="448"/>
        <v>26</v>
      </c>
      <c r="K861" s="5">
        <f t="shared" si="448"/>
        <v>32.5</v>
      </c>
      <c r="L861" s="5">
        <f t="shared" si="448"/>
        <v>13</v>
      </c>
      <c r="M861" s="5">
        <f t="shared" si="448"/>
        <v>32.5</v>
      </c>
      <c r="N861" s="5">
        <f t="shared" si="448"/>
        <v>26</v>
      </c>
      <c r="O861" s="5">
        <f t="shared" si="448"/>
        <v>26</v>
      </c>
      <c r="P861" s="5">
        <f t="shared" si="448"/>
        <v>26</v>
      </c>
      <c r="Q861" s="5">
        <f t="shared" si="448"/>
        <v>26</v>
      </c>
      <c r="R861" s="5">
        <f t="shared" si="408"/>
        <v>299</v>
      </c>
      <c r="S861" s="15">
        <f t="shared" si="409"/>
        <v>5.351368883908253E-05</v>
      </c>
      <c r="T861" s="5">
        <f t="shared" si="410"/>
        <v>58.5</v>
      </c>
      <c r="U861" s="5">
        <f t="shared" si="411"/>
        <v>91</v>
      </c>
      <c r="V861" s="5">
        <f t="shared" si="412"/>
        <v>71.5</v>
      </c>
      <c r="W861" s="5">
        <f t="shared" si="413"/>
        <v>78</v>
      </c>
      <c r="X861" s="1"/>
      <c r="Y861" s="1"/>
      <c r="Z861" s="1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spans="1:42" ht="12.75">
      <c r="A862" s="1"/>
      <c r="B862" s="5">
        <f t="shared" si="433"/>
        <v>36</v>
      </c>
      <c r="C862" s="1" t="str">
        <f t="shared" si="433"/>
        <v>Input 36</v>
      </c>
      <c r="D862" s="5"/>
      <c r="E862" s="5" t="str">
        <f t="shared" si="404"/>
        <v> m</v>
      </c>
      <c r="F862" s="5">
        <f aca="true" t="shared" si="449" ref="F862:Q862">F816*F584</f>
        <v>1196</v>
      </c>
      <c r="G862" s="5">
        <f t="shared" si="449"/>
        <v>1564</v>
      </c>
      <c r="H862" s="5">
        <f t="shared" si="449"/>
        <v>2024</v>
      </c>
      <c r="I862" s="5">
        <f t="shared" si="449"/>
        <v>2760</v>
      </c>
      <c r="J862" s="5">
        <f t="shared" si="449"/>
        <v>1840</v>
      </c>
      <c r="K862" s="5">
        <f t="shared" si="449"/>
        <v>2760</v>
      </c>
      <c r="L862" s="5">
        <f t="shared" si="449"/>
        <v>1472</v>
      </c>
      <c r="M862" s="5">
        <f t="shared" si="449"/>
        <v>2300</v>
      </c>
      <c r="N862" s="5">
        <f t="shared" si="449"/>
        <v>2208</v>
      </c>
      <c r="O862" s="5">
        <f t="shared" si="449"/>
        <v>2116</v>
      </c>
      <c r="P862" s="5">
        <f t="shared" si="449"/>
        <v>2484</v>
      </c>
      <c r="Q862" s="5">
        <f t="shared" si="449"/>
        <v>2116</v>
      </c>
      <c r="R862" s="5">
        <f t="shared" si="408"/>
        <v>24840</v>
      </c>
      <c r="S862" s="15">
        <f t="shared" si="409"/>
        <v>0.004445752611246856</v>
      </c>
      <c r="T862" s="5">
        <f t="shared" si="410"/>
        <v>4784</v>
      </c>
      <c r="U862" s="5">
        <f t="shared" si="411"/>
        <v>7360</v>
      </c>
      <c r="V862" s="5">
        <f t="shared" si="412"/>
        <v>5980</v>
      </c>
      <c r="W862" s="5">
        <f t="shared" si="413"/>
        <v>6716</v>
      </c>
      <c r="X862" s="1"/>
      <c r="Y862" s="1"/>
      <c r="Z862" s="1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spans="1:42" ht="12.75">
      <c r="A863" s="1"/>
      <c r="B863" s="5">
        <f t="shared" si="433"/>
        <v>37</v>
      </c>
      <c r="C863" s="1" t="str">
        <f t="shared" si="433"/>
        <v>Input 37</v>
      </c>
      <c r="D863" s="5"/>
      <c r="E863" s="5" t="str">
        <f t="shared" si="404"/>
        <v> kg</v>
      </c>
      <c r="F863" s="5">
        <f aca="true" t="shared" si="450" ref="F863:Q863">F817*F585</f>
        <v>0</v>
      </c>
      <c r="G863" s="5">
        <f t="shared" si="450"/>
        <v>0</v>
      </c>
      <c r="H863" s="5">
        <f t="shared" si="450"/>
        <v>0</v>
      </c>
      <c r="I863" s="5">
        <f t="shared" si="450"/>
        <v>0</v>
      </c>
      <c r="J863" s="5">
        <f t="shared" si="450"/>
        <v>0</v>
      </c>
      <c r="K863" s="5">
        <f t="shared" si="450"/>
        <v>0</v>
      </c>
      <c r="L863" s="5">
        <f t="shared" si="450"/>
        <v>0</v>
      </c>
      <c r="M863" s="5">
        <f t="shared" si="450"/>
        <v>0</v>
      </c>
      <c r="N863" s="5">
        <f t="shared" si="450"/>
        <v>0</v>
      </c>
      <c r="O863" s="5">
        <f t="shared" si="450"/>
        <v>0</v>
      </c>
      <c r="P863" s="5">
        <f t="shared" si="450"/>
        <v>0</v>
      </c>
      <c r="Q863" s="5">
        <f t="shared" si="450"/>
        <v>0</v>
      </c>
      <c r="R863" s="5">
        <f t="shared" si="408"/>
        <v>0</v>
      </c>
      <c r="S863" s="15">
        <f t="shared" si="409"/>
        <v>0</v>
      </c>
      <c r="T863" s="5">
        <f t="shared" si="410"/>
        <v>0</v>
      </c>
      <c r="U863" s="5">
        <f t="shared" si="411"/>
        <v>0</v>
      </c>
      <c r="V863" s="5">
        <f t="shared" si="412"/>
        <v>0</v>
      </c>
      <c r="W863" s="5">
        <f t="shared" si="413"/>
        <v>0</v>
      </c>
      <c r="X863" s="1"/>
      <c r="Y863" s="1"/>
      <c r="Z863" s="1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spans="1:42" ht="12.75">
      <c r="A864" s="1"/>
      <c r="B864" s="5">
        <f t="shared" si="433"/>
        <v>38</v>
      </c>
      <c r="C864" s="1" t="str">
        <f t="shared" si="433"/>
        <v>Input 38</v>
      </c>
      <c r="D864" s="5"/>
      <c r="E864" s="5" t="str">
        <f t="shared" si="404"/>
        <v> m2</v>
      </c>
      <c r="F864" s="5">
        <f aca="true" t="shared" si="451" ref="F864:Q864">F818*F586</f>
        <v>0</v>
      </c>
      <c r="G864" s="5">
        <f t="shared" si="451"/>
        <v>0</v>
      </c>
      <c r="H864" s="5">
        <f t="shared" si="451"/>
        <v>0</v>
      </c>
      <c r="I864" s="5">
        <f t="shared" si="451"/>
        <v>0</v>
      </c>
      <c r="J864" s="5">
        <f t="shared" si="451"/>
        <v>0</v>
      </c>
      <c r="K864" s="5">
        <f t="shared" si="451"/>
        <v>0</v>
      </c>
      <c r="L864" s="5">
        <f t="shared" si="451"/>
        <v>0</v>
      </c>
      <c r="M864" s="5">
        <f t="shared" si="451"/>
        <v>0</v>
      </c>
      <c r="N864" s="5">
        <f t="shared" si="451"/>
        <v>0</v>
      </c>
      <c r="O864" s="5">
        <f t="shared" si="451"/>
        <v>0</v>
      </c>
      <c r="P864" s="5">
        <f t="shared" si="451"/>
        <v>0</v>
      </c>
      <c r="Q864" s="5">
        <f t="shared" si="451"/>
        <v>0</v>
      </c>
      <c r="R864" s="5">
        <f t="shared" si="408"/>
        <v>0</v>
      </c>
      <c r="S864" s="15">
        <f t="shared" si="409"/>
        <v>0</v>
      </c>
      <c r="T864" s="5">
        <f t="shared" si="410"/>
        <v>0</v>
      </c>
      <c r="U864" s="5">
        <f t="shared" si="411"/>
        <v>0</v>
      </c>
      <c r="V864" s="5">
        <f t="shared" si="412"/>
        <v>0</v>
      </c>
      <c r="W864" s="5">
        <f t="shared" si="413"/>
        <v>0</v>
      </c>
      <c r="X864" s="1"/>
      <c r="Y864" s="1"/>
      <c r="Z864" s="1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spans="1:42" ht="12.75">
      <c r="A865" s="1"/>
      <c r="B865" s="5">
        <f t="shared" si="433"/>
        <v>39</v>
      </c>
      <c r="C865" s="1" t="str">
        <f t="shared" si="433"/>
        <v>Input 39</v>
      </c>
      <c r="D865" s="5"/>
      <c r="E865" s="5" t="str">
        <f t="shared" si="404"/>
        <v> kom</v>
      </c>
      <c r="F865" s="5">
        <f aca="true" t="shared" si="452" ref="F865:Q865">F819*F587</f>
        <v>0</v>
      </c>
      <c r="G865" s="5">
        <f t="shared" si="452"/>
        <v>0</v>
      </c>
      <c r="H865" s="5">
        <f t="shared" si="452"/>
        <v>0</v>
      </c>
      <c r="I865" s="5">
        <f t="shared" si="452"/>
        <v>0</v>
      </c>
      <c r="J865" s="5">
        <f t="shared" si="452"/>
        <v>0</v>
      </c>
      <c r="K865" s="5">
        <f t="shared" si="452"/>
        <v>0</v>
      </c>
      <c r="L865" s="5">
        <f t="shared" si="452"/>
        <v>0</v>
      </c>
      <c r="M865" s="5">
        <f t="shared" si="452"/>
        <v>0</v>
      </c>
      <c r="N865" s="5">
        <f t="shared" si="452"/>
        <v>0</v>
      </c>
      <c r="O865" s="5">
        <f t="shared" si="452"/>
        <v>0</v>
      </c>
      <c r="P865" s="5">
        <f t="shared" si="452"/>
        <v>0</v>
      </c>
      <c r="Q865" s="5">
        <f t="shared" si="452"/>
        <v>0</v>
      </c>
      <c r="R865" s="5">
        <f t="shared" si="408"/>
        <v>0</v>
      </c>
      <c r="S865" s="15">
        <f t="shared" si="409"/>
        <v>0</v>
      </c>
      <c r="T865" s="5">
        <f t="shared" si="410"/>
        <v>0</v>
      </c>
      <c r="U865" s="5">
        <f t="shared" si="411"/>
        <v>0</v>
      </c>
      <c r="V865" s="5">
        <f t="shared" si="412"/>
        <v>0</v>
      </c>
      <c r="W865" s="5">
        <f t="shared" si="413"/>
        <v>0</v>
      </c>
      <c r="X865" s="1"/>
      <c r="Y865" s="1"/>
      <c r="Z865" s="1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spans="1:42" ht="12.75">
      <c r="A866" s="1"/>
      <c r="B866" s="5">
        <f t="shared" si="433"/>
        <v>40</v>
      </c>
      <c r="C866" s="5" t="str">
        <f t="shared" si="433"/>
        <v>Input 40</v>
      </c>
      <c r="D866" s="5"/>
      <c r="E866" s="5" t="str">
        <f t="shared" si="404"/>
        <v> kom</v>
      </c>
      <c r="F866" s="5">
        <f aca="true" t="shared" si="453" ref="F866:Q866">F820*F588</f>
        <v>0</v>
      </c>
      <c r="G866" s="5">
        <f t="shared" si="453"/>
        <v>0</v>
      </c>
      <c r="H866" s="5">
        <f t="shared" si="453"/>
        <v>0</v>
      </c>
      <c r="I866" s="5">
        <f t="shared" si="453"/>
        <v>0</v>
      </c>
      <c r="J866" s="5">
        <f t="shared" si="453"/>
        <v>0</v>
      </c>
      <c r="K866" s="5">
        <f t="shared" si="453"/>
        <v>0</v>
      </c>
      <c r="L866" s="5">
        <f t="shared" si="453"/>
        <v>0</v>
      </c>
      <c r="M866" s="5">
        <f t="shared" si="453"/>
        <v>0</v>
      </c>
      <c r="N866" s="5">
        <f t="shared" si="453"/>
        <v>0</v>
      </c>
      <c r="O866" s="5">
        <f t="shared" si="453"/>
        <v>0</v>
      </c>
      <c r="P866" s="5">
        <f t="shared" si="453"/>
        <v>0</v>
      </c>
      <c r="Q866" s="5">
        <f t="shared" si="453"/>
        <v>0</v>
      </c>
      <c r="R866" s="5">
        <f t="shared" si="408"/>
        <v>0</v>
      </c>
      <c r="S866" s="15">
        <f t="shared" si="409"/>
        <v>0</v>
      </c>
      <c r="T866" s="5">
        <f t="shared" si="410"/>
        <v>0</v>
      </c>
      <c r="U866" s="5">
        <f t="shared" si="411"/>
        <v>0</v>
      </c>
      <c r="V866" s="5">
        <f t="shared" si="412"/>
        <v>0</v>
      </c>
      <c r="W866" s="5">
        <f t="shared" si="413"/>
        <v>0</v>
      </c>
      <c r="X866" s="1"/>
      <c r="Y866" s="1"/>
      <c r="Z866" s="1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spans="1:42" ht="12.75">
      <c r="A867" s="1"/>
      <c r="B867" s="16"/>
      <c r="C867" s="16" t="str">
        <f>C728</f>
        <v>   Total</v>
      </c>
      <c r="D867" s="16"/>
      <c r="E867" s="16"/>
      <c r="F867" s="16">
        <f aca="true" t="shared" si="454" ref="F867:R867">SUM(F827:F866)</f>
        <v>387379.25420000014</v>
      </c>
      <c r="G867" s="16">
        <f t="shared" si="454"/>
        <v>468048.397</v>
      </c>
      <c r="H867" s="16">
        <f t="shared" si="454"/>
        <v>552381.1211999999</v>
      </c>
      <c r="I867" s="16">
        <f t="shared" si="454"/>
        <v>483294.63920000003</v>
      </c>
      <c r="J867" s="16">
        <f t="shared" si="454"/>
        <v>431474.75499999995</v>
      </c>
      <c r="K867" s="16">
        <f t="shared" si="454"/>
        <v>528490.3781999999</v>
      </c>
      <c r="L867" s="16">
        <f t="shared" si="454"/>
        <v>429167.68020000006</v>
      </c>
      <c r="M867" s="16">
        <f t="shared" si="454"/>
        <v>540926.649</v>
      </c>
      <c r="N867" s="16">
        <f t="shared" si="454"/>
        <v>452419.7012</v>
      </c>
      <c r="O867" s="16">
        <f t="shared" si="454"/>
        <v>424046.3952</v>
      </c>
      <c r="P867" s="16">
        <f t="shared" si="454"/>
        <v>469797.56600000005</v>
      </c>
      <c r="Q867" s="16">
        <f t="shared" si="454"/>
        <v>419928.8952</v>
      </c>
      <c r="R867" s="16">
        <f t="shared" si="454"/>
        <v>5587355.431599999</v>
      </c>
      <c r="S867" s="15">
        <f t="shared" si="409"/>
        <v>1</v>
      </c>
      <c r="T867" s="9">
        <f>SUM(T827:T866)</f>
        <v>1407808.7724</v>
      </c>
      <c r="U867" s="9">
        <f>SUM(U827:U866)</f>
        <v>1443259.7724</v>
      </c>
      <c r="V867" s="9">
        <f>SUM(V827:V866)</f>
        <v>1422514.0304</v>
      </c>
      <c r="W867" s="9">
        <f>SUM(W827:W866)</f>
        <v>1313772.8564000002</v>
      </c>
      <c r="X867" s="1"/>
      <c r="Y867" s="1"/>
      <c r="Z867" s="1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spans="1:42" ht="12.75">
      <c r="A868" s="1"/>
      <c r="B868" s="1"/>
      <c r="C868" s="1"/>
      <c r="D868" s="1"/>
      <c r="E868" s="1"/>
      <c r="F868" s="15">
        <f aca="true" t="shared" si="455" ref="F868:R868">F867/$R867</f>
        <v>0.06933141428754067</v>
      </c>
      <c r="G868" s="15">
        <f t="shared" si="455"/>
        <v>0.08376921832337582</v>
      </c>
      <c r="H868" s="15">
        <f t="shared" si="455"/>
        <v>0.0988627138477603</v>
      </c>
      <c r="I868" s="15">
        <f t="shared" si="455"/>
        <v>0.08649792287540288</v>
      </c>
      <c r="J868" s="15">
        <f t="shared" si="455"/>
        <v>0.07722343070565005</v>
      </c>
      <c r="K868" s="15">
        <f t="shared" si="455"/>
        <v>0.09458685502824027</v>
      </c>
      <c r="L868" s="15">
        <f t="shared" si="455"/>
        <v>0.07681052072914275</v>
      </c>
      <c r="M868" s="15">
        <f t="shared" si="455"/>
        <v>0.0968126434092094</v>
      </c>
      <c r="N868" s="15">
        <f t="shared" si="455"/>
        <v>0.08097206392872071</v>
      </c>
      <c r="O868" s="15">
        <f t="shared" si="455"/>
        <v>0.07589393594002482</v>
      </c>
      <c r="P868" s="15">
        <f t="shared" si="455"/>
        <v>0.08408227680361986</v>
      </c>
      <c r="Q868" s="15">
        <f t="shared" si="455"/>
        <v>0.07515700412131271</v>
      </c>
      <c r="R868" s="15">
        <f t="shared" si="455"/>
        <v>1</v>
      </c>
      <c r="S868" s="15"/>
      <c r="T868" s="15">
        <f>T867/$R867</f>
        <v>0.25196334645867674</v>
      </c>
      <c r="U868" s="15">
        <f>U867/$R867</f>
        <v>0.2583082086092932</v>
      </c>
      <c r="V868" s="15">
        <f>V867/$R867</f>
        <v>0.25459522806707285</v>
      </c>
      <c r="W868" s="15">
        <f>W867/$R867</f>
        <v>0.2351332168649574</v>
      </c>
      <c r="X868" s="1"/>
      <c r="Y868" s="1"/>
      <c r="Z868" s="1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spans="1:42" ht="12.75">
      <c r="A869" s="3">
        <v>12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5"/>
      <c r="T869" s="1"/>
      <c r="U869" s="1"/>
      <c r="V869" s="1"/>
      <c r="W869" s="1"/>
      <c r="X869" s="1"/>
      <c r="Y869" s="1"/>
      <c r="Z869" s="1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spans="1:42" ht="12.75">
      <c r="A870" s="1"/>
      <c r="B870" s="3" t="s">
        <v>225</v>
      </c>
      <c r="C870" s="3" t="s">
        <v>410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5"/>
      <c r="T870" s="1"/>
      <c r="U870" s="1"/>
      <c r="V870" s="1"/>
      <c r="W870" s="1"/>
      <c r="X870" s="1"/>
      <c r="Y870" s="1"/>
      <c r="Z870" s="1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spans="1:42" ht="12.75">
      <c r="A871" s="1"/>
      <c r="B871" s="1"/>
      <c r="C871" s="1"/>
      <c r="D871" s="1"/>
      <c r="E871" s="1"/>
      <c r="F871" s="1" t="str">
        <f>F161</f>
        <v> - quantity</v>
      </c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5"/>
      <c r="T871" s="1" t="str">
        <f>F871</f>
        <v> - quantity</v>
      </c>
      <c r="U871" s="1"/>
      <c r="V871" s="1"/>
      <c r="W871" s="1"/>
      <c r="X871" s="1"/>
      <c r="Y871" s="1"/>
      <c r="Z871" s="1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spans="1:42" ht="12.75">
      <c r="A872" s="1"/>
      <c r="B872" s="8" t="str">
        <f>B779</f>
        <v> No.</v>
      </c>
      <c r="C872" s="8" t="str">
        <f>C779</f>
        <v>Description</v>
      </c>
      <c r="D872" s="8"/>
      <c r="E872" s="8" t="str">
        <f aca="true" t="shared" si="456" ref="E872:E913">E779</f>
        <v>  Units</v>
      </c>
      <c r="F872" s="14"/>
      <c r="G872" s="14" t="str">
        <f>G162</f>
        <v>  By month</v>
      </c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8" t="str">
        <f>R422</f>
        <v>  Average</v>
      </c>
      <c r="S872" s="15"/>
      <c r="T872" s="5"/>
      <c r="U872" s="5" t="str">
        <f>U422</f>
        <v>Quarterly average</v>
      </c>
      <c r="V872" s="5"/>
      <c r="W872" s="5"/>
      <c r="X872" s="1"/>
      <c r="Y872" s="1"/>
      <c r="Z872" s="1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spans="1:42" ht="12.75">
      <c r="A873" s="1"/>
      <c r="B873" s="12"/>
      <c r="C873" s="12"/>
      <c r="D873" s="12"/>
      <c r="E873" s="12" t="str">
        <f t="shared" si="456"/>
        <v> </v>
      </c>
      <c r="F873" s="12" t="str">
        <f>F163</f>
        <v>        1</v>
      </c>
      <c r="G873" s="12" t="str">
        <f>G163</f>
        <v>        2</v>
      </c>
      <c r="H873" s="12" t="str">
        <f aca="true" t="shared" si="457" ref="H873:Q873">H163</f>
        <v>        3</v>
      </c>
      <c r="I873" s="12" t="str">
        <f t="shared" si="457"/>
        <v>        4</v>
      </c>
      <c r="J873" s="12" t="str">
        <f t="shared" si="457"/>
        <v>        5</v>
      </c>
      <c r="K873" s="12" t="str">
        <f t="shared" si="457"/>
        <v>        6</v>
      </c>
      <c r="L873" s="12" t="str">
        <f t="shared" si="457"/>
        <v>        7</v>
      </c>
      <c r="M873" s="12" t="str">
        <f t="shared" si="457"/>
        <v>        8</v>
      </c>
      <c r="N873" s="12" t="str">
        <f t="shared" si="457"/>
        <v>        9</v>
      </c>
      <c r="O873" s="12" t="str">
        <f t="shared" si="457"/>
        <v>        10</v>
      </c>
      <c r="P873" s="12" t="str">
        <f t="shared" si="457"/>
        <v>        11</v>
      </c>
      <c r="Q873" s="12" t="str">
        <f t="shared" si="457"/>
        <v>        12</v>
      </c>
      <c r="R873" s="12"/>
      <c r="S873" s="15"/>
      <c r="T873" s="5" t="str">
        <f>T163</f>
        <v>       Q1</v>
      </c>
      <c r="U873" s="5" t="str">
        <f>U163</f>
        <v>       Q2</v>
      </c>
      <c r="V873" s="5" t="str">
        <f>V163</f>
        <v>       Q3</v>
      </c>
      <c r="W873" s="5" t="str">
        <f>W163</f>
        <v>       Q4</v>
      </c>
      <c r="X873" s="1"/>
      <c r="Y873" s="1"/>
      <c r="Z873" s="1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spans="1:42" ht="12.75">
      <c r="A874" s="1"/>
      <c r="B874" s="5">
        <f aca="true" t="shared" si="458" ref="B874:C893">B781</f>
        <v>1</v>
      </c>
      <c r="C874" s="1" t="str">
        <f t="shared" si="458"/>
        <v>Input 1</v>
      </c>
      <c r="D874" s="5"/>
      <c r="E874" s="5" t="str">
        <f t="shared" si="456"/>
        <v> kg</v>
      </c>
      <c r="F874" s="5">
        <f aca="true" t="shared" si="459" ref="F874:F913">E642-F735+F781</f>
        <v>447.2000000000007</v>
      </c>
      <c r="G874" s="5">
        <f aca="true" t="shared" si="460" ref="G874:Q874">F874-G735+G781</f>
        <v>6620.600000000002</v>
      </c>
      <c r="H874" s="5">
        <f t="shared" si="460"/>
        <v>6917.600000000002</v>
      </c>
      <c r="I874" s="5">
        <f t="shared" si="460"/>
        <v>6424.600000000002</v>
      </c>
      <c r="J874" s="5">
        <f t="shared" si="460"/>
        <v>5781.100000000002</v>
      </c>
      <c r="K874" s="5">
        <f t="shared" si="460"/>
        <v>5524.100000000006</v>
      </c>
      <c r="L874" s="5">
        <f t="shared" si="460"/>
        <v>7980.600000000006</v>
      </c>
      <c r="M874" s="5">
        <f t="shared" si="460"/>
        <v>6747.600000000006</v>
      </c>
      <c r="N874" s="5">
        <f t="shared" si="460"/>
        <v>7523.850000000006</v>
      </c>
      <c r="O874" s="5">
        <f t="shared" si="460"/>
        <v>7919.100000000006</v>
      </c>
      <c r="P874" s="5">
        <f t="shared" si="460"/>
        <v>9861.350000000006</v>
      </c>
      <c r="Q874" s="5">
        <f t="shared" si="460"/>
        <v>7786.350000000006</v>
      </c>
      <c r="R874" s="5">
        <f aca="true" t="shared" si="461" ref="R874:R913">SUM(F874:Q874)/$D$10</f>
        <v>6627.837500000004</v>
      </c>
      <c r="S874" s="15"/>
      <c r="T874" s="5">
        <f aca="true" t="shared" si="462" ref="T874:T913">SUM(F874:H874)/3</f>
        <v>4661.800000000002</v>
      </c>
      <c r="U874" s="5">
        <f aca="true" t="shared" si="463" ref="U874:U913">SUM(I874:K874)/3</f>
        <v>5909.933333333337</v>
      </c>
      <c r="V874" s="5">
        <f aca="true" t="shared" si="464" ref="V874:V913">SUM(L874:N874)/3</f>
        <v>7417.350000000006</v>
      </c>
      <c r="W874" s="5">
        <f aca="true" t="shared" si="465" ref="W874:W913">SUM(O874:Q874)/3</f>
        <v>8522.266666666672</v>
      </c>
      <c r="X874" s="1"/>
      <c r="Y874" s="1"/>
      <c r="Z874" s="1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spans="1:42" ht="12.75">
      <c r="A875" s="1"/>
      <c r="B875" s="5">
        <f t="shared" si="458"/>
        <v>2</v>
      </c>
      <c r="C875" s="1" t="str">
        <f t="shared" si="458"/>
        <v>Input 2</v>
      </c>
      <c r="D875" s="5"/>
      <c r="E875" s="5" t="str">
        <f t="shared" si="456"/>
        <v> kg</v>
      </c>
      <c r="F875" s="5">
        <f t="shared" si="459"/>
        <v>75841.77</v>
      </c>
      <c r="G875" s="5">
        <f aca="true" t="shared" si="466" ref="G875:Q875">F875-G736+G782</f>
        <v>84961.56</v>
      </c>
      <c r="H875" s="5">
        <f t="shared" si="466"/>
        <v>79682.95999999999</v>
      </c>
      <c r="I875" s="5">
        <f t="shared" si="466"/>
        <v>82717.55999999998</v>
      </c>
      <c r="J875" s="5">
        <f t="shared" si="466"/>
        <v>97634.35999999999</v>
      </c>
      <c r="K875" s="5">
        <f t="shared" si="466"/>
        <v>88996.15999999999</v>
      </c>
      <c r="L875" s="5">
        <f t="shared" si="466"/>
        <v>101259.95999999999</v>
      </c>
      <c r="M875" s="5">
        <f t="shared" si="466"/>
        <v>92232.56</v>
      </c>
      <c r="N875" s="5">
        <f t="shared" si="466"/>
        <v>110628.45999999999</v>
      </c>
      <c r="O875" s="5">
        <f t="shared" si="466"/>
        <v>105590.85999999999</v>
      </c>
      <c r="P875" s="5">
        <f t="shared" si="466"/>
        <v>114592.55999999998</v>
      </c>
      <c r="Q875" s="5">
        <f t="shared" si="466"/>
        <v>115752.95999999998</v>
      </c>
      <c r="R875" s="5">
        <f t="shared" si="461"/>
        <v>95824.31083333331</v>
      </c>
      <c r="S875" s="15"/>
      <c r="T875" s="5">
        <f t="shared" si="462"/>
        <v>80162.09666666666</v>
      </c>
      <c r="U875" s="5">
        <f t="shared" si="463"/>
        <v>89782.69333333331</v>
      </c>
      <c r="V875" s="5">
        <f t="shared" si="464"/>
        <v>101373.65999999999</v>
      </c>
      <c r="W875" s="5">
        <f t="shared" si="465"/>
        <v>111978.79333333332</v>
      </c>
      <c r="X875" s="1"/>
      <c r="Y875" s="1"/>
      <c r="Z875" s="1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spans="1:42" ht="12.75">
      <c r="A876" s="1"/>
      <c r="B876" s="5">
        <f t="shared" si="458"/>
        <v>3</v>
      </c>
      <c r="C876" s="1" t="str">
        <f t="shared" si="458"/>
        <v>Input 3</v>
      </c>
      <c r="D876" s="5"/>
      <c r="E876" s="5" t="str">
        <f t="shared" si="456"/>
        <v> kg</v>
      </c>
      <c r="F876" s="5">
        <f t="shared" si="459"/>
        <v>354.3099999999997</v>
      </c>
      <c r="G876" s="5">
        <f aca="true" t="shared" si="467" ref="G876:Q876">F876-G737+G783</f>
        <v>1042.6599999999999</v>
      </c>
      <c r="H876" s="5">
        <f t="shared" si="467"/>
        <v>1474.3599999999997</v>
      </c>
      <c r="I876" s="5">
        <f t="shared" si="467"/>
        <v>1832.9599999999996</v>
      </c>
      <c r="J876" s="5">
        <f t="shared" si="467"/>
        <v>2342.4599999999996</v>
      </c>
      <c r="K876" s="5">
        <f t="shared" si="467"/>
        <v>3083.859999999999</v>
      </c>
      <c r="L876" s="5">
        <f t="shared" si="467"/>
        <v>3379.859999999999</v>
      </c>
      <c r="M876" s="5">
        <f t="shared" si="467"/>
        <v>3653.459999999999</v>
      </c>
      <c r="N876" s="5">
        <f t="shared" si="467"/>
        <v>4134.509999999999</v>
      </c>
      <c r="O876" s="5">
        <f t="shared" si="467"/>
        <v>4576.16</v>
      </c>
      <c r="P876" s="5">
        <f t="shared" si="467"/>
        <v>5186.21</v>
      </c>
      <c r="Q876" s="5">
        <f t="shared" si="467"/>
        <v>5539.61</v>
      </c>
      <c r="R876" s="5">
        <f t="shared" si="461"/>
        <v>3050.0349999999994</v>
      </c>
      <c r="S876" s="15"/>
      <c r="T876" s="5">
        <f t="shared" si="462"/>
        <v>957.1099999999997</v>
      </c>
      <c r="U876" s="5">
        <f t="shared" si="463"/>
        <v>2419.7599999999998</v>
      </c>
      <c r="V876" s="5">
        <f t="shared" si="464"/>
        <v>3722.609999999999</v>
      </c>
      <c r="W876" s="5">
        <f t="shared" si="465"/>
        <v>5100.66</v>
      </c>
      <c r="X876" s="1"/>
      <c r="Y876" s="1"/>
      <c r="Z876" s="1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spans="1:42" ht="12.75">
      <c r="A877" s="1"/>
      <c r="B877" s="5">
        <f t="shared" si="458"/>
        <v>4</v>
      </c>
      <c r="C877" s="1" t="str">
        <f t="shared" si="458"/>
        <v>Input 4</v>
      </c>
      <c r="D877" s="5"/>
      <c r="E877" s="5" t="str">
        <f t="shared" si="456"/>
        <v> kg</v>
      </c>
      <c r="F877" s="5">
        <f t="shared" si="459"/>
        <v>376.79999999999563</v>
      </c>
      <c r="G877" s="5">
        <f aca="true" t="shared" si="468" ref="G877:Q877">F877-G738+G784</f>
        <v>4781.399999999994</v>
      </c>
      <c r="H877" s="5">
        <f t="shared" si="468"/>
        <v>5474.399999999994</v>
      </c>
      <c r="I877" s="5">
        <f t="shared" si="468"/>
        <v>2657.399999999994</v>
      </c>
      <c r="J877" s="5">
        <f t="shared" si="468"/>
        <v>6155.899999999994</v>
      </c>
      <c r="K877" s="5">
        <f t="shared" si="468"/>
        <v>12222.899999999994</v>
      </c>
      <c r="L877" s="5">
        <f t="shared" si="468"/>
        <v>9621.399999999994</v>
      </c>
      <c r="M877" s="5">
        <f t="shared" si="468"/>
        <v>6744.399999999994</v>
      </c>
      <c r="N877" s="5">
        <f t="shared" si="468"/>
        <v>8555.649999999994</v>
      </c>
      <c r="O877" s="5">
        <f t="shared" si="468"/>
        <v>9477.899999999994</v>
      </c>
      <c r="P877" s="5">
        <f t="shared" si="468"/>
        <v>12343.149999999994</v>
      </c>
      <c r="Q877" s="5">
        <f t="shared" si="468"/>
        <v>14168.149999999994</v>
      </c>
      <c r="R877" s="5">
        <f t="shared" si="461"/>
        <v>7714.95416666666</v>
      </c>
      <c r="S877" s="15"/>
      <c r="T877" s="5">
        <f t="shared" si="462"/>
        <v>3544.199999999995</v>
      </c>
      <c r="U877" s="5">
        <f t="shared" si="463"/>
        <v>7012.066666666661</v>
      </c>
      <c r="V877" s="5">
        <f t="shared" si="464"/>
        <v>8307.149999999994</v>
      </c>
      <c r="W877" s="5">
        <f t="shared" si="465"/>
        <v>11996.399999999994</v>
      </c>
      <c r="X877" s="1"/>
      <c r="Y877" s="1"/>
      <c r="Z877" s="1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spans="1:42" ht="12.75">
      <c r="A878" s="1"/>
      <c r="B878" s="5">
        <f t="shared" si="458"/>
        <v>5</v>
      </c>
      <c r="C878" s="1" t="str">
        <f t="shared" si="458"/>
        <v>Input 5</v>
      </c>
      <c r="D878" s="5"/>
      <c r="E878" s="5" t="str">
        <f t="shared" si="456"/>
        <v> kg</v>
      </c>
      <c r="F878" s="5">
        <f t="shared" si="459"/>
        <v>266.7500000000002</v>
      </c>
      <c r="G878" s="5">
        <f aca="true" t="shared" si="469" ref="G878:Q878">F878-G739+G785</f>
        <v>246.85000000000014</v>
      </c>
      <c r="H878" s="5">
        <f t="shared" si="469"/>
        <v>314.85000000000014</v>
      </c>
      <c r="I878" s="5">
        <f t="shared" si="469"/>
        <v>257.4000000000003</v>
      </c>
      <c r="J878" s="5">
        <f t="shared" si="469"/>
        <v>269.0500000000004</v>
      </c>
      <c r="K878" s="5">
        <f t="shared" si="469"/>
        <v>347.7000000000007</v>
      </c>
      <c r="L878" s="5">
        <f t="shared" si="469"/>
        <v>396.2500000000009</v>
      </c>
      <c r="M878" s="5">
        <f t="shared" si="469"/>
        <v>210.3000000000011</v>
      </c>
      <c r="N878" s="5">
        <f t="shared" si="469"/>
        <v>233.45000000000118</v>
      </c>
      <c r="O878" s="5">
        <f t="shared" si="469"/>
        <v>332.2000000000012</v>
      </c>
      <c r="P878" s="5">
        <f t="shared" si="469"/>
        <v>295.65000000000146</v>
      </c>
      <c r="Q878" s="5">
        <f t="shared" si="469"/>
        <v>311.30000000000155</v>
      </c>
      <c r="R878" s="5">
        <f t="shared" si="461"/>
        <v>290.1458333333341</v>
      </c>
      <c r="S878" s="15"/>
      <c r="T878" s="5">
        <f t="shared" si="462"/>
        <v>276.15000000000015</v>
      </c>
      <c r="U878" s="5">
        <f t="shared" si="463"/>
        <v>291.38333333333384</v>
      </c>
      <c r="V878" s="5">
        <f t="shared" si="464"/>
        <v>280.0000000000011</v>
      </c>
      <c r="W878" s="5">
        <f t="shared" si="465"/>
        <v>313.0500000000014</v>
      </c>
      <c r="X878" s="1"/>
      <c r="Y878" s="1"/>
      <c r="Z878" s="1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spans="1:42" ht="12.75">
      <c r="A879" s="1"/>
      <c r="B879" s="5">
        <f t="shared" si="458"/>
        <v>6</v>
      </c>
      <c r="C879" s="1" t="str">
        <f t="shared" si="458"/>
        <v>Input 6</v>
      </c>
      <c r="D879" s="5"/>
      <c r="E879" s="5" t="str">
        <f t="shared" si="456"/>
        <v> kg</v>
      </c>
      <c r="F879" s="5">
        <f t="shared" si="459"/>
        <v>1010</v>
      </c>
      <c r="G879" s="5">
        <f aca="true" t="shared" si="470" ref="G879:Q879">F879-G740+G786</f>
        <v>770</v>
      </c>
      <c r="H879" s="5">
        <f t="shared" si="470"/>
        <v>1290</v>
      </c>
      <c r="I879" s="5">
        <f t="shared" si="470"/>
        <v>810</v>
      </c>
      <c r="J879" s="5">
        <f t="shared" si="470"/>
        <v>1570</v>
      </c>
      <c r="K879" s="5">
        <f t="shared" si="470"/>
        <v>1090</v>
      </c>
      <c r="L879" s="5">
        <f t="shared" si="470"/>
        <v>1850</v>
      </c>
      <c r="M879" s="5">
        <f t="shared" si="470"/>
        <v>1370</v>
      </c>
      <c r="N879" s="5">
        <f t="shared" si="470"/>
        <v>1770</v>
      </c>
      <c r="O879" s="5">
        <f t="shared" si="470"/>
        <v>2170</v>
      </c>
      <c r="P879" s="5">
        <f t="shared" si="470"/>
        <v>1570</v>
      </c>
      <c r="Q879" s="5">
        <f t="shared" si="470"/>
        <v>2090</v>
      </c>
      <c r="R879" s="5">
        <f t="shared" si="461"/>
        <v>1446.6666666666667</v>
      </c>
      <c r="S879" s="15"/>
      <c r="T879" s="5">
        <f t="shared" si="462"/>
        <v>1023.3333333333334</v>
      </c>
      <c r="U879" s="5">
        <f t="shared" si="463"/>
        <v>1156.6666666666667</v>
      </c>
      <c r="V879" s="5">
        <f t="shared" si="464"/>
        <v>1663.3333333333333</v>
      </c>
      <c r="W879" s="5">
        <f t="shared" si="465"/>
        <v>1943.3333333333333</v>
      </c>
      <c r="X879" s="1"/>
      <c r="Y879" s="1"/>
      <c r="Z879" s="1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spans="1:42" ht="12.75">
      <c r="A880" s="1"/>
      <c r="B880" s="5">
        <f t="shared" si="458"/>
        <v>7</v>
      </c>
      <c r="C880" s="1" t="str">
        <f t="shared" si="458"/>
        <v>Input 7</v>
      </c>
      <c r="D880" s="5"/>
      <c r="E880" s="5" t="str">
        <f t="shared" si="456"/>
        <v> kg</v>
      </c>
      <c r="F880" s="5">
        <f t="shared" si="459"/>
        <v>1390</v>
      </c>
      <c r="G880" s="5">
        <f aca="true" t="shared" si="471" ref="G880:Q880">F880-G741+G787</f>
        <v>1280</v>
      </c>
      <c r="H880" s="5">
        <f t="shared" si="471"/>
        <v>1060</v>
      </c>
      <c r="I880" s="5">
        <f t="shared" si="471"/>
        <v>840</v>
      </c>
      <c r="J880" s="5">
        <f t="shared" si="471"/>
        <v>1730</v>
      </c>
      <c r="K880" s="5">
        <f t="shared" si="471"/>
        <v>1510</v>
      </c>
      <c r="L880" s="5">
        <f t="shared" si="471"/>
        <v>1400</v>
      </c>
      <c r="M880" s="5">
        <f t="shared" si="471"/>
        <v>1180</v>
      </c>
      <c r="N880" s="5">
        <f t="shared" si="471"/>
        <v>1405</v>
      </c>
      <c r="O880" s="5">
        <f t="shared" si="471"/>
        <v>1630</v>
      </c>
      <c r="P880" s="5">
        <f t="shared" si="471"/>
        <v>1855</v>
      </c>
      <c r="Q880" s="5">
        <f t="shared" si="471"/>
        <v>1635</v>
      </c>
      <c r="R880" s="5">
        <f t="shared" si="461"/>
        <v>1409.5833333333333</v>
      </c>
      <c r="S880" s="15"/>
      <c r="T880" s="5">
        <f t="shared" si="462"/>
        <v>1243.3333333333333</v>
      </c>
      <c r="U880" s="5">
        <f t="shared" si="463"/>
        <v>1360</v>
      </c>
      <c r="V880" s="5">
        <f t="shared" si="464"/>
        <v>1328.3333333333333</v>
      </c>
      <c r="W880" s="5">
        <f t="shared" si="465"/>
        <v>1706.6666666666667</v>
      </c>
      <c r="X880" s="1"/>
      <c r="Y880" s="1"/>
      <c r="Z880" s="1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spans="1:42" ht="12.75">
      <c r="A881" s="1"/>
      <c r="B881" s="5">
        <f t="shared" si="458"/>
        <v>8</v>
      </c>
      <c r="C881" s="1" t="str">
        <f t="shared" si="458"/>
        <v>Input 8</v>
      </c>
      <c r="D881" s="5"/>
      <c r="E881" s="5" t="str">
        <f t="shared" si="456"/>
        <v> kg</v>
      </c>
      <c r="F881" s="5">
        <f t="shared" si="459"/>
        <v>20885</v>
      </c>
      <c r="G881" s="5">
        <f aca="true" t="shared" si="472" ref="G881:Q881">F881-G742+G788</f>
        <v>18770</v>
      </c>
      <c r="H881" s="5">
        <f t="shared" si="472"/>
        <v>14540</v>
      </c>
      <c r="I881" s="5">
        <f t="shared" si="472"/>
        <v>10310</v>
      </c>
      <c r="J881" s="5">
        <f t="shared" si="472"/>
        <v>8195</v>
      </c>
      <c r="K881" s="5">
        <f t="shared" si="472"/>
        <v>23965</v>
      </c>
      <c r="L881" s="5">
        <f t="shared" si="472"/>
        <v>21850</v>
      </c>
      <c r="M881" s="5">
        <f t="shared" si="472"/>
        <v>17620</v>
      </c>
      <c r="N881" s="5">
        <f t="shared" si="472"/>
        <v>12332.5</v>
      </c>
      <c r="O881" s="5">
        <f t="shared" si="472"/>
        <v>7045</v>
      </c>
      <c r="P881" s="5">
        <f t="shared" si="472"/>
        <v>21757.5</v>
      </c>
      <c r="Q881" s="5">
        <f t="shared" si="472"/>
        <v>17527.5</v>
      </c>
      <c r="R881" s="5">
        <f t="shared" si="461"/>
        <v>16233.125</v>
      </c>
      <c r="S881" s="15"/>
      <c r="T881" s="5">
        <f t="shared" si="462"/>
        <v>18065</v>
      </c>
      <c r="U881" s="5">
        <f t="shared" si="463"/>
        <v>14156.666666666666</v>
      </c>
      <c r="V881" s="5">
        <f t="shared" si="464"/>
        <v>17267.5</v>
      </c>
      <c r="W881" s="5">
        <f t="shared" si="465"/>
        <v>15443.333333333334</v>
      </c>
      <c r="X881" s="1"/>
      <c r="Y881" s="1"/>
      <c r="Z881" s="1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spans="1:42" ht="12.75">
      <c r="A882" s="1"/>
      <c r="B882" s="5">
        <f t="shared" si="458"/>
        <v>9</v>
      </c>
      <c r="C882" s="1" t="str">
        <f t="shared" si="458"/>
        <v>Input 9</v>
      </c>
      <c r="D882" s="5"/>
      <c r="E882" s="5" t="str">
        <f t="shared" si="456"/>
        <v> kg</v>
      </c>
      <c r="F882" s="5">
        <f t="shared" si="459"/>
        <v>11</v>
      </c>
      <c r="G882" s="5">
        <f aca="true" t="shared" si="473" ref="G882:Q882">F882-G743+G789</f>
        <v>12</v>
      </c>
      <c r="H882" s="5">
        <f t="shared" si="473"/>
        <v>14</v>
      </c>
      <c r="I882" s="5">
        <f t="shared" si="473"/>
        <v>16</v>
      </c>
      <c r="J882" s="5">
        <f t="shared" si="473"/>
        <v>17</v>
      </c>
      <c r="K882" s="5">
        <f t="shared" si="473"/>
        <v>9</v>
      </c>
      <c r="L882" s="5">
        <f t="shared" si="473"/>
        <v>10</v>
      </c>
      <c r="M882" s="5">
        <f t="shared" si="473"/>
        <v>12</v>
      </c>
      <c r="N882" s="5">
        <f t="shared" si="473"/>
        <v>19.5</v>
      </c>
      <c r="O882" s="5">
        <f t="shared" si="473"/>
        <v>17</v>
      </c>
      <c r="P882" s="5">
        <f t="shared" si="473"/>
        <v>14.5</v>
      </c>
      <c r="Q882" s="5">
        <f t="shared" si="473"/>
        <v>16.5</v>
      </c>
      <c r="R882" s="5">
        <f t="shared" si="461"/>
        <v>14.041666666666666</v>
      </c>
      <c r="S882" s="15"/>
      <c r="T882" s="5">
        <f t="shared" si="462"/>
        <v>12.333333333333334</v>
      </c>
      <c r="U882" s="5">
        <f t="shared" si="463"/>
        <v>14</v>
      </c>
      <c r="V882" s="5">
        <f t="shared" si="464"/>
        <v>13.833333333333334</v>
      </c>
      <c r="W882" s="5">
        <f t="shared" si="465"/>
        <v>16</v>
      </c>
      <c r="X882" s="1"/>
      <c r="Y882" s="1"/>
      <c r="Z882" s="1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spans="1:42" ht="12.75">
      <c r="A883" s="1"/>
      <c r="B883" s="5">
        <f t="shared" si="458"/>
        <v>10</v>
      </c>
      <c r="C883" s="1" t="str">
        <f t="shared" si="458"/>
        <v>Input 10</v>
      </c>
      <c r="D883" s="5"/>
      <c r="E883" s="5" t="str">
        <f t="shared" si="456"/>
        <v> kg</v>
      </c>
      <c r="F883" s="5">
        <f t="shared" si="459"/>
        <v>7</v>
      </c>
      <c r="G883" s="5">
        <f aca="true" t="shared" si="474" ref="G883:Q883">F883-G744+G790</f>
        <v>4</v>
      </c>
      <c r="H883" s="5">
        <f t="shared" si="474"/>
        <v>43</v>
      </c>
      <c r="I883" s="5">
        <f t="shared" si="474"/>
        <v>37</v>
      </c>
      <c r="J883" s="5">
        <f t="shared" si="474"/>
        <v>34</v>
      </c>
      <c r="K883" s="5">
        <f t="shared" si="474"/>
        <v>28</v>
      </c>
      <c r="L883" s="5">
        <f t="shared" si="474"/>
        <v>25</v>
      </c>
      <c r="M883" s="5">
        <f t="shared" si="474"/>
        <v>19</v>
      </c>
      <c r="N883" s="5">
        <f t="shared" si="474"/>
        <v>11.5</v>
      </c>
      <c r="O883" s="5">
        <f t="shared" si="474"/>
        <v>4</v>
      </c>
      <c r="P883" s="5">
        <f t="shared" si="474"/>
        <v>36.5</v>
      </c>
      <c r="Q883" s="5">
        <f t="shared" si="474"/>
        <v>30.5</v>
      </c>
      <c r="R883" s="5">
        <f t="shared" si="461"/>
        <v>23.291666666666668</v>
      </c>
      <c r="S883" s="15"/>
      <c r="T883" s="5">
        <f t="shared" si="462"/>
        <v>18</v>
      </c>
      <c r="U883" s="5">
        <f t="shared" si="463"/>
        <v>33</v>
      </c>
      <c r="V883" s="5">
        <f t="shared" si="464"/>
        <v>18.5</v>
      </c>
      <c r="W883" s="5">
        <f t="shared" si="465"/>
        <v>23.666666666666668</v>
      </c>
      <c r="X883" s="1"/>
      <c r="Y883" s="1"/>
      <c r="Z883" s="1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spans="1:42" ht="12.75">
      <c r="A884" s="1"/>
      <c r="B884" s="5">
        <f t="shared" si="458"/>
        <v>11</v>
      </c>
      <c r="C884" s="1" t="str">
        <f t="shared" si="458"/>
        <v>Input 11</v>
      </c>
      <c r="D884" s="5"/>
      <c r="E884" s="5" t="str">
        <f t="shared" si="456"/>
        <v> kg</v>
      </c>
      <c r="F884" s="5">
        <f t="shared" si="459"/>
        <v>14</v>
      </c>
      <c r="G884" s="5">
        <f aca="true" t="shared" si="475" ref="G884:Q884">F884-G745+G791</f>
        <v>28</v>
      </c>
      <c r="H884" s="5">
        <f t="shared" si="475"/>
        <v>16</v>
      </c>
      <c r="I884" s="5">
        <f t="shared" si="475"/>
        <v>4</v>
      </c>
      <c r="J884" s="5">
        <f t="shared" si="475"/>
        <v>18</v>
      </c>
      <c r="K884" s="5">
        <f t="shared" si="475"/>
        <v>16</v>
      </c>
      <c r="L884" s="5">
        <f t="shared" si="475"/>
        <v>20</v>
      </c>
      <c r="M884" s="5">
        <f t="shared" si="475"/>
        <v>18</v>
      </c>
      <c r="N884" s="5">
        <f t="shared" si="475"/>
        <v>13</v>
      </c>
      <c r="O884" s="5">
        <f t="shared" si="475"/>
        <v>8</v>
      </c>
      <c r="P884" s="5">
        <f t="shared" si="475"/>
        <v>13</v>
      </c>
      <c r="Q884" s="5">
        <f t="shared" si="475"/>
        <v>11</v>
      </c>
      <c r="R884" s="5">
        <f t="shared" si="461"/>
        <v>14.916666666666666</v>
      </c>
      <c r="S884" s="15"/>
      <c r="T884" s="5">
        <f t="shared" si="462"/>
        <v>19.333333333333332</v>
      </c>
      <c r="U884" s="5">
        <f t="shared" si="463"/>
        <v>12.666666666666666</v>
      </c>
      <c r="V884" s="5">
        <f t="shared" si="464"/>
        <v>17</v>
      </c>
      <c r="W884" s="5">
        <f t="shared" si="465"/>
        <v>10.666666666666666</v>
      </c>
      <c r="X884" s="1"/>
      <c r="Y884" s="1"/>
      <c r="Z884" s="1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spans="1:42" ht="12.75">
      <c r="A885" s="1"/>
      <c r="B885" s="5">
        <f t="shared" si="458"/>
        <v>12</v>
      </c>
      <c r="C885" s="1" t="str">
        <f t="shared" si="458"/>
        <v>Input 12</v>
      </c>
      <c r="D885" s="5"/>
      <c r="E885" s="5" t="str">
        <f t="shared" si="456"/>
        <v> kg</v>
      </c>
      <c r="F885" s="5">
        <f t="shared" si="459"/>
        <v>19272.5</v>
      </c>
      <c r="G885" s="5">
        <f aca="true" t="shared" si="476" ref="G885:Q885">F885-G746+G792</f>
        <v>28055.5</v>
      </c>
      <c r="H885" s="5">
        <f t="shared" si="476"/>
        <v>25075.5</v>
      </c>
      <c r="I885" s="5">
        <f t="shared" si="476"/>
        <v>39042</v>
      </c>
      <c r="J885" s="5">
        <f t="shared" si="476"/>
        <v>37741.5</v>
      </c>
      <c r="K885" s="5">
        <f t="shared" si="476"/>
        <v>45891</v>
      </c>
      <c r="L885" s="5">
        <f t="shared" si="476"/>
        <v>58737.5</v>
      </c>
      <c r="M885" s="5">
        <f t="shared" si="476"/>
        <v>54549</v>
      </c>
      <c r="N885" s="5">
        <f t="shared" si="476"/>
        <v>52593.5</v>
      </c>
      <c r="O885" s="5">
        <f t="shared" si="476"/>
        <v>54806</v>
      </c>
      <c r="P885" s="5">
        <f t="shared" si="476"/>
        <v>50919.5</v>
      </c>
      <c r="Q885" s="5">
        <f t="shared" si="476"/>
        <v>51139</v>
      </c>
      <c r="R885" s="5">
        <f t="shared" si="461"/>
        <v>43151.875</v>
      </c>
      <c r="S885" s="15"/>
      <c r="T885" s="5">
        <f t="shared" si="462"/>
        <v>24134.5</v>
      </c>
      <c r="U885" s="5">
        <f t="shared" si="463"/>
        <v>40891.5</v>
      </c>
      <c r="V885" s="5">
        <f t="shared" si="464"/>
        <v>55293.333333333336</v>
      </c>
      <c r="W885" s="5">
        <f t="shared" si="465"/>
        <v>52288.166666666664</v>
      </c>
      <c r="X885" s="1"/>
      <c r="Y885" s="1"/>
      <c r="Z885" s="1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spans="1:42" ht="12.75">
      <c r="A886" s="1"/>
      <c r="B886" s="5">
        <f t="shared" si="458"/>
        <v>13</v>
      </c>
      <c r="C886" s="1" t="str">
        <f t="shared" si="458"/>
        <v>Input 13</v>
      </c>
      <c r="D886" s="5"/>
      <c r="E886" s="5" t="str">
        <f t="shared" si="456"/>
        <v> kg</v>
      </c>
      <c r="F886" s="5">
        <f t="shared" si="459"/>
        <v>10404.45</v>
      </c>
      <c r="G886" s="5">
        <f aca="true" t="shared" si="477" ref="G886:Q886">F886-G747+G793</f>
        <v>10185.350000000002</v>
      </c>
      <c r="H886" s="5">
        <f t="shared" si="477"/>
        <v>10101.350000000002</v>
      </c>
      <c r="I886" s="5">
        <f t="shared" si="477"/>
        <v>10785.900000000005</v>
      </c>
      <c r="J886" s="5">
        <f t="shared" si="477"/>
        <v>10437.950000000004</v>
      </c>
      <c r="K886" s="5">
        <f t="shared" si="477"/>
        <v>12147.000000000007</v>
      </c>
      <c r="L886" s="5">
        <f t="shared" si="477"/>
        <v>9624.550000000007</v>
      </c>
      <c r="M886" s="5">
        <f t="shared" si="477"/>
        <v>6191.6000000000095</v>
      </c>
      <c r="N886" s="5">
        <f t="shared" si="477"/>
        <v>7846.150000000012</v>
      </c>
      <c r="O886" s="5">
        <f t="shared" si="477"/>
        <v>8461.700000000012</v>
      </c>
      <c r="P886" s="5">
        <f t="shared" si="477"/>
        <v>7619.750000000015</v>
      </c>
      <c r="Q886" s="5">
        <f t="shared" si="477"/>
        <v>8719.800000000014</v>
      </c>
      <c r="R886" s="5">
        <f t="shared" si="461"/>
        <v>9377.129166666675</v>
      </c>
      <c r="S886" s="15"/>
      <c r="T886" s="5">
        <f t="shared" si="462"/>
        <v>10230.383333333335</v>
      </c>
      <c r="U886" s="5">
        <f t="shared" si="463"/>
        <v>11123.616666666674</v>
      </c>
      <c r="V886" s="5">
        <f t="shared" si="464"/>
        <v>7887.4333333333425</v>
      </c>
      <c r="W886" s="5">
        <f t="shared" si="465"/>
        <v>8267.083333333347</v>
      </c>
      <c r="X886" s="1"/>
      <c r="Y886" s="1"/>
      <c r="Z886" s="1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spans="1:42" ht="12.75">
      <c r="A887" s="1"/>
      <c r="B887" s="5">
        <f t="shared" si="458"/>
        <v>14</v>
      </c>
      <c r="C887" s="1" t="str">
        <f t="shared" si="458"/>
        <v>Input 14</v>
      </c>
      <c r="D887" s="5"/>
      <c r="E887" s="5" t="str">
        <f t="shared" si="456"/>
        <v> kg</v>
      </c>
      <c r="F887" s="5">
        <f t="shared" si="459"/>
        <v>39571</v>
      </c>
      <c r="G887" s="5">
        <f aca="true" t="shared" si="478" ref="G887:Q887">F887-G748+G794</f>
        <v>38661</v>
      </c>
      <c r="H887" s="5">
        <f t="shared" si="478"/>
        <v>40191</v>
      </c>
      <c r="I887" s="5">
        <f t="shared" si="478"/>
        <v>40191</v>
      </c>
      <c r="J887" s="5">
        <f t="shared" si="478"/>
        <v>40191</v>
      </c>
      <c r="K887" s="5">
        <f t="shared" si="478"/>
        <v>40191</v>
      </c>
      <c r="L887" s="5">
        <f t="shared" si="478"/>
        <v>70191</v>
      </c>
      <c r="M887" s="5">
        <f t="shared" si="478"/>
        <v>89401</v>
      </c>
      <c r="N887" s="5">
        <f t="shared" si="478"/>
        <v>47821</v>
      </c>
      <c r="O887" s="5">
        <f t="shared" si="478"/>
        <v>47821</v>
      </c>
      <c r="P887" s="5">
        <f t="shared" si="478"/>
        <v>47821</v>
      </c>
      <c r="Q887" s="5">
        <f t="shared" si="478"/>
        <v>47821</v>
      </c>
      <c r="R887" s="5">
        <f t="shared" si="461"/>
        <v>49156</v>
      </c>
      <c r="S887" s="15"/>
      <c r="T887" s="5">
        <f t="shared" si="462"/>
        <v>39474.333333333336</v>
      </c>
      <c r="U887" s="5">
        <f t="shared" si="463"/>
        <v>40191</v>
      </c>
      <c r="V887" s="5">
        <f t="shared" si="464"/>
        <v>69137.66666666667</v>
      </c>
      <c r="W887" s="5">
        <f t="shared" si="465"/>
        <v>47821</v>
      </c>
      <c r="X887" s="1"/>
      <c r="Y887" s="1"/>
      <c r="Z887" s="1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spans="1:42" ht="12.75">
      <c r="A888" s="1"/>
      <c r="B888" s="5">
        <f t="shared" si="458"/>
        <v>15</v>
      </c>
      <c r="C888" s="1" t="str">
        <f t="shared" si="458"/>
        <v>Input 15</v>
      </c>
      <c r="D888" s="5"/>
      <c r="E888" s="5" t="str">
        <f t="shared" si="456"/>
        <v> kg</v>
      </c>
      <c r="F888" s="5">
        <f t="shared" si="459"/>
        <v>1000</v>
      </c>
      <c r="G888" s="5">
        <f aca="true" t="shared" si="479" ref="G888:Q888">F888-G749+G795</f>
        <v>1000</v>
      </c>
      <c r="H888" s="5">
        <f t="shared" si="479"/>
        <v>1000</v>
      </c>
      <c r="I888" s="5">
        <f t="shared" si="479"/>
        <v>1000</v>
      </c>
      <c r="J888" s="5">
        <f t="shared" si="479"/>
        <v>1000</v>
      </c>
      <c r="K888" s="5">
        <f t="shared" si="479"/>
        <v>1000</v>
      </c>
      <c r="L888" s="5">
        <f t="shared" si="479"/>
        <v>1000</v>
      </c>
      <c r="M888" s="5">
        <f t="shared" si="479"/>
        <v>1000</v>
      </c>
      <c r="N888" s="5">
        <f t="shared" si="479"/>
        <v>1000</v>
      </c>
      <c r="O888" s="5">
        <f t="shared" si="479"/>
        <v>1000</v>
      </c>
      <c r="P888" s="5">
        <f t="shared" si="479"/>
        <v>1000</v>
      </c>
      <c r="Q888" s="5">
        <f t="shared" si="479"/>
        <v>1000</v>
      </c>
      <c r="R888" s="5">
        <f t="shared" si="461"/>
        <v>1000</v>
      </c>
      <c r="S888" s="15"/>
      <c r="T888" s="5">
        <f t="shared" si="462"/>
        <v>1000</v>
      </c>
      <c r="U888" s="5">
        <f t="shared" si="463"/>
        <v>1000</v>
      </c>
      <c r="V888" s="5">
        <f t="shared" si="464"/>
        <v>1000</v>
      </c>
      <c r="W888" s="5">
        <f t="shared" si="465"/>
        <v>1000</v>
      </c>
      <c r="X888" s="1"/>
      <c r="Y888" s="1"/>
      <c r="Z888" s="1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spans="1:42" ht="12.75">
      <c r="A889" s="1"/>
      <c r="B889" s="5">
        <f t="shared" si="458"/>
        <v>16</v>
      </c>
      <c r="C889" s="1" t="str">
        <f t="shared" si="458"/>
        <v>Input 16</v>
      </c>
      <c r="D889" s="5"/>
      <c r="E889" s="5" t="str">
        <f t="shared" si="456"/>
        <v> kg</v>
      </c>
      <c r="F889" s="5">
        <f t="shared" si="459"/>
        <v>0</v>
      </c>
      <c r="G889" s="5">
        <f aca="true" t="shared" si="480" ref="G889:Q889">F889-G750+G796</f>
        <v>0</v>
      </c>
      <c r="H889" s="5">
        <f t="shared" si="480"/>
        <v>0</v>
      </c>
      <c r="I889" s="5">
        <f t="shared" si="480"/>
        <v>0</v>
      </c>
      <c r="J889" s="5">
        <f t="shared" si="480"/>
        <v>0</v>
      </c>
      <c r="K889" s="5">
        <f t="shared" si="480"/>
        <v>0</v>
      </c>
      <c r="L889" s="5">
        <f t="shared" si="480"/>
        <v>0</v>
      </c>
      <c r="M889" s="5">
        <f t="shared" si="480"/>
        <v>0</v>
      </c>
      <c r="N889" s="5">
        <f t="shared" si="480"/>
        <v>0</v>
      </c>
      <c r="O889" s="5">
        <f t="shared" si="480"/>
        <v>0</v>
      </c>
      <c r="P889" s="5">
        <f t="shared" si="480"/>
        <v>0</v>
      </c>
      <c r="Q889" s="5">
        <f t="shared" si="480"/>
        <v>0</v>
      </c>
      <c r="R889" s="5">
        <f t="shared" si="461"/>
        <v>0</v>
      </c>
      <c r="S889" s="15"/>
      <c r="T889" s="5">
        <f t="shared" si="462"/>
        <v>0</v>
      </c>
      <c r="U889" s="5">
        <f t="shared" si="463"/>
        <v>0</v>
      </c>
      <c r="V889" s="5">
        <f t="shared" si="464"/>
        <v>0</v>
      </c>
      <c r="W889" s="5">
        <f t="shared" si="465"/>
        <v>0</v>
      </c>
      <c r="X889" s="1"/>
      <c r="Y889" s="1"/>
      <c r="Z889" s="1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spans="1:42" ht="12.75">
      <c r="A890" s="1"/>
      <c r="B890" s="5">
        <f t="shared" si="458"/>
        <v>17</v>
      </c>
      <c r="C890" s="1" t="str">
        <f t="shared" si="458"/>
        <v>Input 17</v>
      </c>
      <c r="D890" s="5"/>
      <c r="E890" s="5" t="str">
        <f t="shared" si="456"/>
        <v> kg</v>
      </c>
      <c r="F890" s="5">
        <f t="shared" si="459"/>
        <v>139.36249999999998</v>
      </c>
      <c r="G890" s="5">
        <f aca="true" t="shared" si="481" ref="G890:Q890">F890-G751+G797</f>
        <v>296.59749999999997</v>
      </c>
      <c r="H890" s="5">
        <f t="shared" si="481"/>
        <v>206.39749999999995</v>
      </c>
      <c r="I890" s="5">
        <f t="shared" si="481"/>
        <v>340.88999999999993</v>
      </c>
      <c r="J890" s="5">
        <f t="shared" si="481"/>
        <v>256.7674999999999</v>
      </c>
      <c r="K890" s="5">
        <f t="shared" si="481"/>
        <v>380.0949999999999</v>
      </c>
      <c r="L890" s="5">
        <f t="shared" si="481"/>
        <v>318.6874999999999</v>
      </c>
      <c r="M890" s="5">
        <f t="shared" si="481"/>
        <v>456.20499999999987</v>
      </c>
      <c r="N890" s="5">
        <f t="shared" si="481"/>
        <v>364.10749999999985</v>
      </c>
      <c r="O890" s="5">
        <f t="shared" si="481"/>
        <v>283.66999999999985</v>
      </c>
      <c r="P890" s="5">
        <f t="shared" si="481"/>
        <v>423.27749999999986</v>
      </c>
      <c r="Q890" s="5">
        <f t="shared" si="481"/>
        <v>343.55499999999984</v>
      </c>
      <c r="R890" s="5">
        <f t="shared" si="461"/>
        <v>317.4677083333333</v>
      </c>
      <c r="S890" s="15"/>
      <c r="T890" s="5">
        <f t="shared" si="462"/>
        <v>214.11916666666662</v>
      </c>
      <c r="U890" s="5">
        <f t="shared" si="463"/>
        <v>325.9174999999999</v>
      </c>
      <c r="V890" s="5">
        <f t="shared" si="464"/>
        <v>379.6666666666665</v>
      </c>
      <c r="W890" s="5">
        <f t="shared" si="465"/>
        <v>350.16749999999985</v>
      </c>
      <c r="X890" s="1"/>
      <c r="Y890" s="1"/>
      <c r="Z890" s="1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spans="1:42" ht="12.75">
      <c r="A891" s="1"/>
      <c r="B891" s="5">
        <f t="shared" si="458"/>
        <v>18</v>
      </c>
      <c r="C891" s="1" t="str">
        <f t="shared" si="458"/>
        <v>Input 18</v>
      </c>
      <c r="D891" s="5"/>
      <c r="E891" s="5" t="str">
        <f t="shared" si="456"/>
        <v> kg</v>
      </c>
      <c r="F891" s="5">
        <f t="shared" si="459"/>
        <v>891.875</v>
      </c>
      <c r="G891" s="5">
        <f aca="true" t="shared" si="482" ref="G891:Q891">F891-G752+G798</f>
        <v>296.525</v>
      </c>
      <c r="H891" s="5">
        <f t="shared" si="482"/>
        <v>646.525</v>
      </c>
      <c r="I891" s="5">
        <f t="shared" si="482"/>
        <v>953.1</v>
      </c>
      <c r="J891" s="5">
        <f t="shared" si="482"/>
        <v>264.82500000000005</v>
      </c>
      <c r="K891" s="5">
        <f t="shared" si="482"/>
        <v>480.05000000000007</v>
      </c>
      <c r="L891" s="5">
        <f t="shared" si="482"/>
        <v>1065.625</v>
      </c>
      <c r="M891" s="5">
        <f t="shared" si="482"/>
        <v>308.95000000000005</v>
      </c>
      <c r="N891" s="5">
        <f t="shared" si="482"/>
        <v>643.4250000000002</v>
      </c>
      <c r="O891" s="5">
        <f t="shared" si="482"/>
        <v>1073.3000000000002</v>
      </c>
      <c r="P891" s="5">
        <f t="shared" si="482"/>
        <v>333.72500000000025</v>
      </c>
      <c r="Q891" s="5">
        <f t="shared" si="482"/>
        <v>769.4500000000003</v>
      </c>
      <c r="R891" s="5">
        <f t="shared" si="461"/>
        <v>643.9479166666669</v>
      </c>
      <c r="S891" s="15"/>
      <c r="T891" s="5">
        <f t="shared" si="462"/>
        <v>611.6416666666668</v>
      </c>
      <c r="U891" s="5">
        <f t="shared" si="463"/>
        <v>565.9916666666668</v>
      </c>
      <c r="V891" s="5">
        <f t="shared" si="464"/>
        <v>672.6666666666667</v>
      </c>
      <c r="W891" s="5">
        <f t="shared" si="465"/>
        <v>725.4916666666669</v>
      </c>
      <c r="X891" s="1"/>
      <c r="Y891" s="1"/>
      <c r="Z891" s="1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spans="1:42" ht="12.75">
      <c r="A892" s="1"/>
      <c r="B892" s="5">
        <f t="shared" si="458"/>
        <v>19</v>
      </c>
      <c r="C892" s="1" t="str">
        <f t="shared" si="458"/>
        <v>Input 19</v>
      </c>
      <c r="D892" s="5"/>
      <c r="E892" s="5" t="str">
        <f t="shared" si="456"/>
        <v> kg</v>
      </c>
      <c r="F892" s="5">
        <f t="shared" si="459"/>
        <v>40358.5</v>
      </c>
      <c r="G892" s="5">
        <f aca="true" t="shared" si="483" ref="G892:Q892">F892-G753+G799</f>
        <v>35215.00000000001</v>
      </c>
      <c r="H892" s="5">
        <f t="shared" si="483"/>
        <v>37245.00000000001</v>
      </c>
      <c r="I892" s="5">
        <f t="shared" si="483"/>
        <v>33405.00000000001</v>
      </c>
      <c r="J892" s="5">
        <f t="shared" si="483"/>
        <v>33365.00000000001</v>
      </c>
      <c r="K892" s="5">
        <f t="shared" si="483"/>
        <v>29865.00000000003</v>
      </c>
      <c r="L892" s="5">
        <f t="shared" si="483"/>
        <v>40875.00000000004</v>
      </c>
      <c r="M892" s="5">
        <f t="shared" si="483"/>
        <v>30835.000000000036</v>
      </c>
      <c r="N892" s="5">
        <f t="shared" si="483"/>
        <v>31145.000000000036</v>
      </c>
      <c r="O892" s="5">
        <f t="shared" si="483"/>
        <v>32145.000000000036</v>
      </c>
      <c r="P892" s="5">
        <f t="shared" si="483"/>
        <v>30035.000000000036</v>
      </c>
      <c r="Q892" s="5">
        <f t="shared" si="483"/>
        <v>29995.000000000036</v>
      </c>
      <c r="R892" s="5">
        <f t="shared" si="461"/>
        <v>33706.958333333365</v>
      </c>
      <c r="S892" s="15"/>
      <c r="T892" s="5">
        <f t="shared" si="462"/>
        <v>37606.166666666664</v>
      </c>
      <c r="U892" s="5">
        <f t="shared" si="463"/>
        <v>32211.666666666682</v>
      </c>
      <c r="V892" s="5">
        <f t="shared" si="464"/>
        <v>34285.00000000004</v>
      </c>
      <c r="W892" s="5">
        <f t="shared" si="465"/>
        <v>30725.00000000004</v>
      </c>
      <c r="X892" s="1"/>
      <c r="Y892" s="1"/>
      <c r="Z892" s="1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spans="1:42" ht="12.75">
      <c r="A893" s="1"/>
      <c r="B893" s="5">
        <f t="shared" si="458"/>
        <v>20</v>
      </c>
      <c r="C893" s="1" t="str">
        <f t="shared" si="458"/>
        <v>Input 20</v>
      </c>
      <c r="D893" s="5"/>
      <c r="E893" s="5" t="str">
        <f t="shared" si="456"/>
        <v> kg</v>
      </c>
      <c r="F893" s="5">
        <f t="shared" si="459"/>
        <v>12416.399999999998</v>
      </c>
      <c r="G893" s="5">
        <f aca="true" t="shared" si="484" ref="G893:Q893">F893-G754+G800</f>
        <v>12052.399999999998</v>
      </c>
      <c r="H893" s="5">
        <f t="shared" si="484"/>
        <v>19704.399999999998</v>
      </c>
      <c r="I893" s="5">
        <f t="shared" si="484"/>
        <v>20903.6</v>
      </c>
      <c r="J893" s="5">
        <f t="shared" si="484"/>
        <v>21963.6</v>
      </c>
      <c r="K893" s="5">
        <f t="shared" si="484"/>
        <v>20623.6</v>
      </c>
      <c r="L893" s="5">
        <f t="shared" si="484"/>
        <v>19358.8</v>
      </c>
      <c r="M893" s="5">
        <f t="shared" si="484"/>
        <v>26826</v>
      </c>
      <c r="N893" s="5">
        <f t="shared" si="484"/>
        <v>19918</v>
      </c>
      <c r="O893" s="5">
        <f t="shared" si="484"/>
        <v>18374.8</v>
      </c>
      <c r="P893" s="5">
        <f t="shared" si="484"/>
        <v>18049.199999999997</v>
      </c>
      <c r="Q893" s="5">
        <f t="shared" si="484"/>
        <v>24245.199999999997</v>
      </c>
      <c r="R893" s="5">
        <f t="shared" si="461"/>
        <v>19536.333333333332</v>
      </c>
      <c r="S893" s="15"/>
      <c r="T893" s="5">
        <f t="shared" si="462"/>
        <v>14724.4</v>
      </c>
      <c r="U893" s="5">
        <f t="shared" si="463"/>
        <v>21163.6</v>
      </c>
      <c r="V893" s="5">
        <f t="shared" si="464"/>
        <v>22034.266666666666</v>
      </c>
      <c r="W893" s="5">
        <f t="shared" si="465"/>
        <v>20223.066666666666</v>
      </c>
      <c r="X893" s="1"/>
      <c r="Y893" s="1"/>
      <c r="Z893" s="1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spans="1:42" ht="12.75">
      <c r="A894" s="1"/>
      <c r="B894" s="5">
        <f aca="true" t="shared" si="485" ref="B894:C913">B801</f>
        <v>21</v>
      </c>
      <c r="C894" s="1" t="str">
        <f t="shared" si="485"/>
        <v>Input 21</v>
      </c>
      <c r="D894" s="5"/>
      <c r="E894" s="5" t="str">
        <f t="shared" si="456"/>
        <v> kg</v>
      </c>
      <c r="F894" s="5">
        <f t="shared" si="459"/>
        <v>48167.1</v>
      </c>
      <c r="G894" s="5">
        <f aca="true" t="shared" si="486" ref="G894:Q894">F894-G755+G801</f>
        <v>50387.1</v>
      </c>
      <c r="H894" s="5">
        <f t="shared" si="486"/>
        <v>48647.1</v>
      </c>
      <c r="I894" s="5">
        <f t="shared" si="486"/>
        <v>48232.2</v>
      </c>
      <c r="J894" s="5">
        <f t="shared" si="486"/>
        <v>48529.299999999996</v>
      </c>
      <c r="K894" s="5">
        <f t="shared" si="486"/>
        <v>47649.399999999994</v>
      </c>
      <c r="L894" s="5">
        <f t="shared" si="486"/>
        <v>49215.49999999999</v>
      </c>
      <c r="M894" s="5">
        <f t="shared" si="486"/>
        <v>50121.59999999999</v>
      </c>
      <c r="N894" s="5">
        <f t="shared" si="486"/>
        <v>50562.69999999999</v>
      </c>
      <c r="O894" s="5">
        <f t="shared" si="486"/>
        <v>51313.79999999999</v>
      </c>
      <c r="P894" s="5">
        <f t="shared" si="486"/>
        <v>51105.89999999999</v>
      </c>
      <c r="Q894" s="5">
        <f t="shared" si="486"/>
        <v>49967.999999999985</v>
      </c>
      <c r="R894" s="5">
        <f t="shared" si="461"/>
        <v>49491.64166666666</v>
      </c>
      <c r="S894" s="15"/>
      <c r="T894" s="5">
        <f t="shared" si="462"/>
        <v>49067.1</v>
      </c>
      <c r="U894" s="5">
        <f t="shared" si="463"/>
        <v>48136.96666666667</v>
      </c>
      <c r="V894" s="5">
        <f t="shared" si="464"/>
        <v>49966.599999999984</v>
      </c>
      <c r="W894" s="5">
        <f t="shared" si="465"/>
        <v>50795.89999999999</v>
      </c>
      <c r="X894" s="1"/>
      <c r="Y894" s="1"/>
      <c r="Z894" s="1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spans="1:42" ht="12.75">
      <c r="A895" s="1"/>
      <c r="B895" s="5">
        <f t="shared" si="485"/>
        <v>22</v>
      </c>
      <c r="C895" s="1" t="str">
        <f t="shared" si="485"/>
        <v>Input 22</v>
      </c>
      <c r="D895" s="5"/>
      <c r="E895" s="5" t="str">
        <f t="shared" si="456"/>
        <v> kg</v>
      </c>
      <c r="F895" s="5">
        <f t="shared" si="459"/>
        <v>13431.2</v>
      </c>
      <c r="G895" s="5">
        <f aca="true" t="shared" si="487" ref="G895:Q895">F895-G756+G802</f>
        <v>16158</v>
      </c>
      <c r="H895" s="5">
        <f t="shared" si="487"/>
        <v>17562.4</v>
      </c>
      <c r="I895" s="5">
        <f t="shared" si="487"/>
        <v>17129.6</v>
      </c>
      <c r="J895" s="5">
        <f t="shared" si="487"/>
        <v>17340.799999999996</v>
      </c>
      <c r="K895" s="5">
        <f t="shared" si="487"/>
        <v>16907.999999999993</v>
      </c>
      <c r="L895" s="5">
        <f t="shared" si="487"/>
        <v>18407.19999999999</v>
      </c>
      <c r="M895" s="5">
        <f t="shared" si="487"/>
        <v>21686.399999999987</v>
      </c>
      <c r="N895" s="5">
        <f t="shared" si="487"/>
        <v>19965.599999999984</v>
      </c>
      <c r="O895" s="5">
        <f t="shared" si="487"/>
        <v>18244.79999999998</v>
      </c>
      <c r="P895" s="5">
        <f t="shared" si="487"/>
        <v>20235.999999999978</v>
      </c>
      <c r="Q895" s="5">
        <f t="shared" si="487"/>
        <v>17227.199999999975</v>
      </c>
      <c r="R895" s="5">
        <f t="shared" si="461"/>
        <v>17858.09999999999</v>
      </c>
      <c r="S895" s="15"/>
      <c r="T895" s="5">
        <f t="shared" si="462"/>
        <v>15717.200000000003</v>
      </c>
      <c r="U895" s="5">
        <f t="shared" si="463"/>
        <v>17126.133333333328</v>
      </c>
      <c r="V895" s="5">
        <f t="shared" si="464"/>
        <v>20019.73333333332</v>
      </c>
      <c r="W895" s="5">
        <f t="shared" si="465"/>
        <v>18569.33333333331</v>
      </c>
      <c r="X895" s="1"/>
      <c r="Y895" s="1"/>
      <c r="Z895" s="1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spans="1:42" ht="12.75">
      <c r="A896" s="1"/>
      <c r="B896" s="5">
        <f t="shared" si="485"/>
        <v>23</v>
      </c>
      <c r="C896" s="1" t="str">
        <f t="shared" si="485"/>
        <v>Input 23</v>
      </c>
      <c r="D896" s="5"/>
      <c r="E896" s="5" t="str">
        <f t="shared" si="456"/>
        <v> kom</v>
      </c>
      <c r="F896" s="5">
        <f t="shared" si="459"/>
        <v>49915.5</v>
      </c>
      <c r="G896" s="5">
        <f aca="true" t="shared" si="488" ref="G896:Q896">F896-G757+G803</f>
        <v>49847.7</v>
      </c>
      <c r="H896" s="5">
        <f t="shared" si="488"/>
        <v>52447.7</v>
      </c>
      <c r="I896" s="5">
        <f t="shared" si="488"/>
        <v>52866.8</v>
      </c>
      <c r="J896" s="5">
        <f t="shared" si="488"/>
        <v>53132.100000000006</v>
      </c>
      <c r="K896" s="5">
        <f t="shared" si="488"/>
        <v>53963.40000000001</v>
      </c>
      <c r="L896" s="5">
        <f t="shared" si="488"/>
        <v>53562.50000000001</v>
      </c>
      <c r="M896" s="5">
        <f t="shared" si="488"/>
        <v>55224.60000000001</v>
      </c>
      <c r="N896" s="5">
        <f t="shared" si="488"/>
        <v>56960.900000000016</v>
      </c>
      <c r="O896" s="5">
        <f t="shared" si="488"/>
        <v>58488.400000000016</v>
      </c>
      <c r="P896" s="5">
        <f t="shared" si="488"/>
        <v>60925.30000000002</v>
      </c>
      <c r="Q896" s="5">
        <f t="shared" si="488"/>
        <v>57830.60000000002</v>
      </c>
      <c r="R896" s="5">
        <f t="shared" si="461"/>
        <v>54597.12500000001</v>
      </c>
      <c r="S896" s="15"/>
      <c r="T896" s="5">
        <f t="shared" si="462"/>
        <v>50736.96666666667</v>
      </c>
      <c r="U896" s="5">
        <f t="shared" si="463"/>
        <v>53320.76666666667</v>
      </c>
      <c r="V896" s="5">
        <f t="shared" si="464"/>
        <v>55249.33333333334</v>
      </c>
      <c r="W896" s="5">
        <f t="shared" si="465"/>
        <v>59081.43333333335</v>
      </c>
      <c r="X896" s="1"/>
      <c r="Y896" s="1"/>
      <c r="Z896" s="1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spans="1:42" ht="12.75">
      <c r="A897" s="1"/>
      <c r="B897" s="5">
        <f t="shared" si="485"/>
        <v>24</v>
      </c>
      <c r="C897" s="1" t="str">
        <f t="shared" si="485"/>
        <v>Input 24</v>
      </c>
      <c r="D897" s="5"/>
      <c r="E897" s="5" t="str">
        <f t="shared" si="456"/>
        <v> par</v>
      </c>
      <c r="F897" s="5">
        <f t="shared" si="459"/>
        <v>16365.5</v>
      </c>
      <c r="G897" s="5">
        <f aca="true" t="shared" si="489" ref="G897:Q897">F897-G758+G804</f>
        <v>19647.7</v>
      </c>
      <c r="H897" s="5">
        <f t="shared" si="489"/>
        <v>22497.7</v>
      </c>
      <c r="I897" s="5">
        <f t="shared" si="489"/>
        <v>23166.800000000007</v>
      </c>
      <c r="J897" s="5">
        <f t="shared" si="489"/>
        <v>21782.10000000001</v>
      </c>
      <c r="K897" s="5">
        <f t="shared" si="489"/>
        <v>22463.400000000012</v>
      </c>
      <c r="L897" s="5">
        <f t="shared" si="489"/>
        <v>22362.50000000001</v>
      </c>
      <c r="M897" s="5">
        <f t="shared" si="489"/>
        <v>24274.600000000017</v>
      </c>
      <c r="N897" s="5">
        <f t="shared" si="489"/>
        <v>26260.90000000002</v>
      </c>
      <c r="O897" s="5">
        <f t="shared" si="489"/>
        <v>26138.40000000002</v>
      </c>
      <c r="P897" s="5">
        <f t="shared" si="489"/>
        <v>28825.30000000002</v>
      </c>
      <c r="Q897" s="5">
        <f t="shared" si="489"/>
        <v>29080.600000000024</v>
      </c>
      <c r="R897" s="5">
        <f t="shared" si="461"/>
        <v>23572.12500000001</v>
      </c>
      <c r="S897" s="15"/>
      <c r="T897" s="5">
        <f t="shared" si="462"/>
        <v>19503.63333333333</v>
      </c>
      <c r="U897" s="5">
        <f t="shared" si="463"/>
        <v>22470.766666666677</v>
      </c>
      <c r="V897" s="5">
        <f t="shared" si="464"/>
        <v>24299.333333333347</v>
      </c>
      <c r="W897" s="5">
        <f t="shared" si="465"/>
        <v>28014.76666666669</v>
      </c>
      <c r="X897" s="1"/>
      <c r="Y897" s="1"/>
      <c r="Z897" s="1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spans="1:42" ht="12.75">
      <c r="A898" s="1"/>
      <c r="B898" s="5">
        <f t="shared" si="485"/>
        <v>25</v>
      </c>
      <c r="C898" s="1" t="str">
        <f t="shared" si="485"/>
        <v>Input 25</v>
      </c>
      <c r="D898" s="5"/>
      <c r="E898" s="5" t="str">
        <f t="shared" si="456"/>
        <v> kg</v>
      </c>
      <c r="F898" s="5">
        <f t="shared" si="459"/>
        <v>28.675000000000182</v>
      </c>
      <c r="G898" s="5">
        <f aca="true" t="shared" si="490" ref="G898:Q898">F898-G759+G805</f>
        <v>123.08499999999913</v>
      </c>
      <c r="H898" s="5">
        <f t="shared" si="490"/>
        <v>161.8849999999984</v>
      </c>
      <c r="I898" s="5">
        <f t="shared" si="490"/>
        <v>179.33999999999742</v>
      </c>
      <c r="J898" s="5">
        <f t="shared" si="490"/>
        <v>86.10499999999683</v>
      </c>
      <c r="K898" s="5">
        <f t="shared" si="490"/>
        <v>127.56999999999607</v>
      </c>
      <c r="L898" s="5">
        <f t="shared" si="490"/>
        <v>409.6249999999959</v>
      </c>
      <c r="M898" s="5">
        <f t="shared" si="490"/>
        <v>310.2299999999941</v>
      </c>
      <c r="N898" s="5">
        <f t="shared" si="490"/>
        <v>234.14499999999316</v>
      </c>
      <c r="O898" s="5">
        <f t="shared" si="490"/>
        <v>364.01999999999225</v>
      </c>
      <c r="P898" s="5">
        <f t="shared" si="490"/>
        <v>391.1649999999927</v>
      </c>
      <c r="Q898" s="5">
        <f t="shared" si="490"/>
        <v>364.32999999999265</v>
      </c>
      <c r="R898" s="5">
        <f t="shared" si="461"/>
        <v>231.68124999999574</v>
      </c>
      <c r="S898" s="15"/>
      <c r="T898" s="5">
        <f t="shared" si="462"/>
        <v>104.54833333333256</v>
      </c>
      <c r="U898" s="5">
        <f t="shared" si="463"/>
        <v>131.00499999999678</v>
      </c>
      <c r="V898" s="5">
        <f t="shared" si="464"/>
        <v>317.9999999999944</v>
      </c>
      <c r="W898" s="5">
        <f t="shared" si="465"/>
        <v>373.1716666666592</v>
      </c>
      <c r="X898" s="1"/>
      <c r="Y898" s="1"/>
      <c r="Z898" s="1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spans="1:42" ht="12.75">
      <c r="A899" s="1"/>
      <c r="B899" s="5">
        <f t="shared" si="485"/>
        <v>26</v>
      </c>
      <c r="C899" s="1" t="str">
        <f t="shared" si="485"/>
        <v>Input 26</v>
      </c>
      <c r="D899" s="5"/>
      <c r="E899" s="5" t="str">
        <f t="shared" si="456"/>
        <v> kom</v>
      </c>
      <c r="F899" s="5">
        <f t="shared" si="459"/>
        <v>1083.25</v>
      </c>
      <c r="G899" s="5">
        <f aca="true" t="shared" si="491" ref="G899:Q899">F899-G760+G806</f>
        <v>968.05</v>
      </c>
      <c r="H899" s="5">
        <f t="shared" si="491"/>
        <v>1139.05</v>
      </c>
      <c r="I899" s="5">
        <f t="shared" si="491"/>
        <v>1223.2</v>
      </c>
      <c r="J899" s="5">
        <f t="shared" si="491"/>
        <v>1210.15</v>
      </c>
      <c r="K899" s="5">
        <f t="shared" si="491"/>
        <v>1111.6000000000001</v>
      </c>
      <c r="L899" s="5">
        <f t="shared" si="491"/>
        <v>1110.2500000000002</v>
      </c>
      <c r="M899" s="5">
        <f t="shared" si="491"/>
        <v>1243.9000000000003</v>
      </c>
      <c r="N899" s="5">
        <f t="shared" si="491"/>
        <v>1381.6000000000006</v>
      </c>
      <c r="O899" s="5">
        <f t="shared" si="491"/>
        <v>1422.1000000000008</v>
      </c>
      <c r="P899" s="5">
        <f t="shared" si="491"/>
        <v>1443.700000000001</v>
      </c>
      <c r="Q899" s="5">
        <f t="shared" si="491"/>
        <v>1498.150000000001</v>
      </c>
      <c r="R899" s="5">
        <f t="shared" si="461"/>
        <v>1236.2500000000002</v>
      </c>
      <c r="S899" s="15"/>
      <c r="T899" s="5">
        <f t="shared" si="462"/>
        <v>1063.45</v>
      </c>
      <c r="U899" s="5">
        <f t="shared" si="463"/>
        <v>1181.6500000000003</v>
      </c>
      <c r="V899" s="5">
        <f t="shared" si="464"/>
        <v>1245.2500000000002</v>
      </c>
      <c r="W899" s="5">
        <f t="shared" si="465"/>
        <v>1454.6500000000008</v>
      </c>
      <c r="X899" s="1"/>
      <c r="Y899" s="1"/>
      <c r="Z899" s="1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spans="1:42" ht="12.75">
      <c r="A900" s="1"/>
      <c r="B900" s="5">
        <f t="shared" si="485"/>
        <v>27</v>
      </c>
      <c r="C900" s="1" t="str">
        <f t="shared" si="485"/>
        <v>Input 27</v>
      </c>
      <c r="D900" s="5"/>
      <c r="E900" s="5" t="str">
        <f t="shared" si="456"/>
        <v> kg</v>
      </c>
      <c r="F900" s="5">
        <f t="shared" si="459"/>
        <v>66.75</v>
      </c>
      <c r="G900" s="5">
        <f aca="true" t="shared" si="492" ref="G900:Q900">F900-G761+G807</f>
        <v>71.44999999999999</v>
      </c>
      <c r="H900" s="5">
        <f t="shared" si="492"/>
        <v>81.44999999999999</v>
      </c>
      <c r="I900" s="5">
        <f t="shared" si="492"/>
        <v>81.80000000000001</v>
      </c>
      <c r="J900" s="5">
        <f t="shared" si="492"/>
        <v>85.85000000000002</v>
      </c>
      <c r="K900" s="5">
        <f t="shared" si="492"/>
        <v>85.90000000000003</v>
      </c>
      <c r="L900" s="5">
        <f t="shared" si="492"/>
        <v>91.25000000000003</v>
      </c>
      <c r="M900" s="5">
        <f t="shared" si="492"/>
        <v>97.10000000000005</v>
      </c>
      <c r="N900" s="5">
        <f t="shared" si="492"/>
        <v>102.15000000000006</v>
      </c>
      <c r="O900" s="5">
        <f t="shared" si="492"/>
        <v>108.40000000000006</v>
      </c>
      <c r="P900" s="5">
        <f t="shared" si="492"/>
        <v>116.55000000000007</v>
      </c>
      <c r="Q900" s="5">
        <f t="shared" si="492"/>
        <v>105.60000000000008</v>
      </c>
      <c r="R900" s="5">
        <f t="shared" si="461"/>
        <v>91.18750000000004</v>
      </c>
      <c r="S900" s="15"/>
      <c r="T900" s="5">
        <f t="shared" si="462"/>
        <v>73.21666666666665</v>
      </c>
      <c r="U900" s="5">
        <f t="shared" si="463"/>
        <v>84.5166666666667</v>
      </c>
      <c r="V900" s="5">
        <f t="shared" si="464"/>
        <v>96.83333333333337</v>
      </c>
      <c r="W900" s="5">
        <f t="shared" si="465"/>
        <v>110.1833333333334</v>
      </c>
      <c r="X900" s="1"/>
      <c r="Y900" s="1"/>
      <c r="Z900" s="1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spans="1:42" ht="12.75">
      <c r="A901" s="1"/>
      <c r="B901" s="5">
        <f t="shared" si="485"/>
        <v>28</v>
      </c>
      <c r="C901" s="1" t="str">
        <f t="shared" si="485"/>
        <v>Input 28</v>
      </c>
      <c r="D901" s="5"/>
      <c r="E901" s="5" t="str">
        <f t="shared" si="456"/>
        <v> kom</v>
      </c>
      <c r="F901" s="5">
        <f t="shared" si="459"/>
        <v>28.046499999999998</v>
      </c>
      <c r="G901" s="5">
        <f aca="true" t="shared" si="493" ref="G901:Q901">F901-G762+G808</f>
        <v>25.8451</v>
      </c>
      <c r="H901" s="5">
        <f t="shared" si="493"/>
        <v>25.385099999999998</v>
      </c>
      <c r="I901" s="5">
        <f t="shared" si="493"/>
        <v>24.628399999999996</v>
      </c>
      <c r="J901" s="5">
        <f t="shared" si="493"/>
        <v>25.5123</v>
      </c>
      <c r="K901" s="5">
        <f t="shared" si="493"/>
        <v>27.924199999999995</v>
      </c>
      <c r="L901" s="5">
        <f t="shared" si="493"/>
        <v>25.637499999999996</v>
      </c>
      <c r="M901" s="5">
        <f t="shared" si="493"/>
        <v>24.189799999999998</v>
      </c>
      <c r="N901" s="5">
        <f t="shared" si="493"/>
        <v>22.55169999999999</v>
      </c>
      <c r="O901" s="5">
        <f t="shared" si="493"/>
        <v>20.95919999999999</v>
      </c>
      <c r="P901" s="5">
        <f t="shared" si="493"/>
        <v>20.058899999999987</v>
      </c>
      <c r="Q901" s="5">
        <f t="shared" si="493"/>
        <v>19.13279999999999</v>
      </c>
      <c r="R901" s="5">
        <f t="shared" si="461"/>
        <v>24.15595833333332</v>
      </c>
      <c r="S901" s="15"/>
      <c r="T901" s="5">
        <f t="shared" si="462"/>
        <v>26.425566666666665</v>
      </c>
      <c r="U901" s="5">
        <f t="shared" si="463"/>
        <v>26.02163333333333</v>
      </c>
      <c r="V901" s="5">
        <f t="shared" si="464"/>
        <v>24.12633333333333</v>
      </c>
      <c r="W901" s="5">
        <f t="shared" si="465"/>
        <v>20.05029999999999</v>
      </c>
      <c r="X901" s="1"/>
      <c r="Y901" s="1"/>
      <c r="Z901" s="1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spans="1:42" ht="12.75">
      <c r="A902" s="1"/>
      <c r="B902" s="5">
        <f t="shared" si="485"/>
        <v>29</v>
      </c>
      <c r="C902" s="1" t="str">
        <f t="shared" si="485"/>
        <v>Input 29</v>
      </c>
      <c r="D902" s="5"/>
      <c r="E902" s="5" t="str">
        <f t="shared" si="456"/>
        <v> kg</v>
      </c>
      <c r="F902" s="5">
        <f t="shared" si="459"/>
        <v>28.650000000000006</v>
      </c>
      <c r="G902" s="5">
        <f aca="true" t="shared" si="494" ref="G902:Q902">F902-G763+G809</f>
        <v>21.42999999999998</v>
      </c>
      <c r="H902" s="5">
        <f t="shared" si="494"/>
        <v>7.830000000000041</v>
      </c>
      <c r="I902" s="5">
        <f t="shared" si="494"/>
        <v>10.720000000000027</v>
      </c>
      <c r="J902" s="5">
        <f t="shared" si="494"/>
        <v>4.590000000000032</v>
      </c>
      <c r="K902" s="5">
        <f t="shared" si="494"/>
        <v>9.06000000000006</v>
      </c>
      <c r="L902" s="5">
        <f t="shared" si="494"/>
        <v>10.750000000000057</v>
      </c>
      <c r="M902" s="5">
        <f t="shared" si="494"/>
        <v>11.340000000000089</v>
      </c>
      <c r="N902" s="5">
        <f t="shared" si="494"/>
        <v>11.910000000000082</v>
      </c>
      <c r="O902" s="5">
        <f t="shared" si="494"/>
        <v>12.160000000000082</v>
      </c>
      <c r="P902" s="5">
        <f t="shared" si="494"/>
        <v>17.07000000000005</v>
      </c>
      <c r="Q902" s="5">
        <f t="shared" si="494"/>
        <v>30.140000000000043</v>
      </c>
      <c r="R902" s="5">
        <f t="shared" si="461"/>
        <v>14.637500000000045</v>
      </c>
      <c r="S902" s="15"/>
      <c r="T902" s="5">
        <f t="shared" si="462"/>
        <v>19.30333333333334</v>
      </c>
      <c r="U902" s="5">
        <f t="shared" si="463"/>
        <v>8.123333333333372</v>
      </c>
      <c r="V902" s="5">
        <f t="shared" si="464"/>
        <v>11.333333333333409</v>
      </c>
      <c r="W902" s="5">
        <f t="shared" si="465"/>
        <v>19.79000000000006</v>
      </c>
      <c r="X902" s="1"/>
      <c r="Y902" s="1"/>
      <c r="Z902" s="1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ht="12.75">
      <c r="A903" s="1"/>
      <c r="B903" s="5">
        <f t="shared" si="485"/>
        <v>30</v>
      </c>
      <c r="C903" s="1" t="str">
        <f t="shared" si="485"/>
        <v>Input 30</v>
      </c>
      <c r="D903" s="5"/>
      <c r="E903" s="5" t="str">
        <f t="shared" si="456"/>
        <v> kom</v>
      </c>
      <c r="F903" s="5">
        <f t="shared" si="459"/>
        <v>5224</v>
      </c>
      <c r="G903" s="5">
        <f aca="true" t="shared" si="495" ref="G903:Q903">F903-G764+G810</f>
        <v>9566</v>
      </c>
      <c r="H903" s="5">
        <f t="shared" si="495"/>
        <v>7274</v>
      </c>
      <c r="I903" s="5">
        <f t="shared" si="495"/>
        <v>9596</v>
      </c>
      <c r="J903" s="5">
        <f t="shared" si="495"/>
        <v>8112</v>
      </c>
      <c r="K903" s="5">
        <f t="shared" si="495"/>
        <v>9622</v>
      </c>
      <c r="L903" s="5">
        <f t="shared" si="495"/>
        <v>9790</v>
      </c>
      <c r="M903" s="5">
        <f t="shared" si="495"/>
        <v>12332</v>
      </c>
      <c r="N903" s="5">
        <f t="shared" si="495"/>
        <v>9719</v>
      </c>
      <c r="O903" s="5">
        <f t="shared" si="495"/>
        <v>12954</v>
      </c>
      <c r="P903" s="5">
        <f t="shared" si="495"/>
        <v>10465</v>
      </c>
      <c r="Q903" s="5">
        <f t="shared" si="495"/>
        <v>8935</v>
      </c>
      <c r="R903" s="5">
        <f t="shared" si="461"/>
        <v>9465.75</v>
      </c>
      <c r="S903" s="15"/>
      <c r="T903" s="5">
        <f t="shared" si="462"/>
        <v>7354.666666666667</v>
      </c>
      <c r="U903" s="5">
        <f t="shared" si="463"/>
        <v>9110</v>
      </c>
      <c r="V903" s="5">
        <f t="shared" si="464"/>
        <v>10613.666666666666</v>
      </c>
      <c r="W903" s="5">
        <f t="shared" si="465"/>
        <v>10784.666666666666</v>
      </c>
      <c r="X903" s="1"/>
      <c r="Y903" s="1"/>
      <c r="Z903" s="1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ht="12.75">
      <c r="A904" s="1"/>
      <c r="B904" s="5">
        <f t="shared" si="485"/>
        <v>31</v>
      </c>
      <c r="C904" s="1" t="str">
        <f t="shared" si="485"/>
        <v>Input 31</v>
      </c>
      <c r="D904" s="5"/>
      <c r="E904" s="5" t="str">
        <f t="shared" si="456"/>
        <v> kom</v>
      </c>
      <c r="F904" s="5">
        <f t="shared" si="459"/>
        <v>21925</v>
      </c>
      <c r="G904" s="5">
        <f aca="true" t="shared" si="496" ref="G904:Q904">F904-G765+G811</f>
        <v>22235</v>
      </c>
      <c r="H904" s="5">
        <f t="shared" si="496"/>
        <v>23035</v>
      </c>
      <c r="I904" s="5">
        <f t="shared" si="496"/>
        <v>30940</v>
      </c>
      <c r="J904" s="5">
        <f t="shared" si="496"/>
        <v>25055</v>
      </c>
      <c r="K904" s="5">
        <f t="shared" si="496"/>
        <v>26870</v>
      </c>
      <c r="L904" s="5">
        <f t="shared" si="496"/>
        <v>23375</v>
      </c>
      <c r="M904" s="5">
        <f t="shared" si="496"/>
        <v>22930</v>
      </c>
      <c r="N904" s="5">
        <f t="shared" si="496"/>
        <v>22695</v>
      </c>
      <c r="O904" s="5">
        <f t="shared" si="496"/>
        <v>28820</v>
      </c>
      <c r="P904" s="5">
        <f t="shared" si="496"/>
        <v>29515</v>
      </c>
      <c r="Q904" s="5">
        <f t="shared" si="496"/>
        <v>26030</v>
      </c>
      <c r="R904" s="5">
        <f t="shared" si="461"/>
        <v>25285.416666666668</v>
      </c>
      <c r="S904" s="15"/>
      <c r="T904" s="5">
        <f t="shared" si="462"/>
        <v>22398.333333333332</v>
      </c>
      <c r="U904" s="5">
        <f t="shared" si="463"/>
        <v>27621.666666666668</v>
      </c>
      <c r="V904" s="5">
        <f t="shared" si="464"/>
        <v>23000</v>
      </c>
      <c r="W904" s="5">
        <f t="shared" si="465"/>
        <v>28121.666666666668</v>
      </c>
      <c r="X904" s="1"/>
      <c r="Y904" s="1"/>
      <c r="Z904" s="1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spans="1:42" ht="12.75">
      <c r="A905" s="1"/>
      <c r="B905" s="5">
        <f t="shared" si="485"/>
        <v>32</v>
      </c>
      <c r="C905" s="1" t="str">
        <f t="shared" si="485"/>
        <v>Input 32</v>
      </c>
      <c r="D905" s="5"/>
      <c r="E905" s="5" t="str">
        <f t="shared" si="456"/>
        <v> kom</v>
      </c>
      <c r="F905" s="5">
        <f t="shared" si="459"/>
        <v>241.77499999999998</v>
      </c>
      <c r="G905" s="5">
        <f aca="true" t="shared" si="497" ref="G905:Q905">F905-G766+G812</f>
        <v>163.385</v>
      </c>
      <c r="H905" s="5">
        <f t="shared" si="497"/>
        <v>97.085</v>
      </c>
      <c r="I905" s="5">
        <f t="shared" si="497"/>
        <v>348.14</v>
      </c>
      <c r="J905" s="5">
        <f t="shared" si="497"/>
        <v>300.105</v>
      </c>
      <c r="K905" s="5">
        <f t="shared" si="497"/>
        <v>242.97000000000003</v>
      </c>
      <c r="L905" s="5">
        <f t="shared" si="497"/>
        <v>190.12500000000003</v>
      </c>
      <c r="M905" s="5">
        <f t="shared" si="497"/>
        <v>422.33000000000004</v>
      </c>
      <c r="N905" s="5">
        <f t="shared" si="497"/>
        <v>335.94500000000005</v>
      </c>
      <c r="O905" s="5">
        <f t="shared" si="497"/>
        <v>275.82000000000005</v>
      </c>
      <c r="P905" s="5">
        <f t="shared" si="497"/>
        <v>516.865</v>
      </c>
      <c r="Q905" s="5">
        <f t="shared" si="497"/>
        <v>479.23</v>
      </c>
      <c r="R905" s="5">
        <f t="shared" si="461"/>
        <v>301.1479166666667</v>
      </c>
      <c r="S905" s="15"/>
      <c r="T905" s="5">
        <f t="shared" si="462"/>
        <v>167.415</v>
      </c>
      <c r="U905" s="5">
        <f t="shared" si="463"/>
        <v>297.07166666666666</v>
      </c>
      <c r="V905" s="5">
        <f t="shared" si="464"/>
        <v>316.1333333333334</v>
      </c>
      <c r="W905" s="5">
        <f t="shared" si="465"/>
        <v>423.97166666666664</v>
      </c>
      <c r="X905" s="1"/>
      <c r="Y905" s="1"/>
      <c r="Z905" s="1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spans="1:42" ht="12.75">
      <c r="A906" s="1"/>
      <c r="B906" s="5">
        <f t="shared" si="485"/>
        <v>33</v>
      </c>
      <c r="C906" s="1" t="str">
        <f t="shared" si="485"/>
        <v>Input 33</v>
      </c>
      <c r="D906" s="5"/>
      <c r="E906" s="5" t="str">
        <f t="shared" si="456"/>
        <v> kom</v>
      </c>
      <c r="F906" s="5">
        <f t="shared" si="459"/>
        <v>544.4250000000001</v>
      </c>
      <c r="G906" s="5">
        <f aca="true" t="shared" si="498" ref="G906:Q906">F906-G767+G813</f>
        <v>950.2550000000001</v>
      </c>
      <c r="H906" s="5">
        <f t="shared" si="498"/>
        <v>705.7550000000006</v>
      </c>
      <c r="I906" s="5">
        <f t="shared" si="498"/>
        <v>644.420000000001</v>
      </c>
      <c r="J906" s="5">
        <f t="shared" si="498"/>
        <v>931.215000000001</v>
      </c>
      <c r="K906" s="5">
        <f t="shared" si="498"/>
        <v>591.9100000000012</v>
      </c>
      <c r="L906" s="5">
        <f t="shared" si="498"/>
        <v>1130.875000000001</v>
      </c>
      <c r="M906" s="5">
        <f t="shared" si="498"/>
        <v>1327.9900000000007</v>
      </c>
      <c r="N906" s="5">
        <f t="shared" si="498"/>
        <v>1198.7350000000006</v>
      </c>
      <c r="O906" s="5">
        <f t="shared" si="498"/>
        <v>1205.8600000000006</v>
      </c>
      <c r="P906" s="5">
        <f t="shared" si="498"/>
        <v>1391.4950000000008</v>
      </c>
      <c r="Q906" s="5">
        <f t="shared" si="498"/>
        <v>1225.4900000000007</v>
      </c>
      <c r="R906" s="5">
        <f t="shared" si="461"/>
        <v>987.3687500000005</v>
      </c>
      <c r="S906" s="15"/>
      <c r="T906" s="5">
        <f t="shared" si="462"/>
        <v>733.4783333333336</v>
      </c>
      <c r="U906" s="5">
        <f t="shared" si="463"/>
        <v>722.5150000000011</v>
      </c>
      <c r="V906" s="5">
        <f t="shared" si="464"/>
        <v>1219.2000000000007</v>
      </c>
      <c r="W906" s="5">
        <f t="shared" si="465"/>
        <v>1274.2816666666674</v>
      </c>
      <c r="X906" s="1"/>
      <c r="Y906" s="1"/>
      <c r="Z906" s="1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spans="1:42" ht="12.75">
      <c r="A907" s="1"/>
      <c r="B907" s="5">
        <f t="shared" si="485"/>
        <v>34</v>
      </c>
      <c r="C907" s="1" t="str">
        <f t="shared" si="485"/>
        <v>Input 34</v>
      </c>
      <c r="D907" s="5"/>
      <c r="E907" s="5" t="str">
        <f t="shared" si="456"/>
        <v> kom</v>
      </c>
      <c r="F907" s="5">
        <f t="shared" si="459"/>
        <v>271.7</v>
      </c>
      <c r="G907" s="5">
        <f aca="true" t="shared" si="499" ref="G907:Q907">F907-G768+G814</f>
        <v>208.39999999999998</v>
      </c>
      <c r="H907" s="5">
        <f t="shared" si="499"/>
        <v>81.79999999999997</v>
      </c>
      <c r="I907" s="5">
        <f t="shared" si="499"/>
        <v>255.19999999999996</v>
      </c>
      <c r="J907" s="5">
        <f t="shared" si="499"/>
        <v>191.89999999999995</v>
      </c>
      <c r="K907" s="5">
        <f t="shared" si="499"/>
        <v>65.29999999999994</v>
      </c>
      <c r="L907" s="5">
        <f t="shared" si="499"/>
        <v>301.99999999999994</v>
      </c>
      <c r="M907" s="5">
        <f t="shared" si="499"/>
        <v>175.39999999999992</v>
      </c>
      <c r="N907" s="5">
        <f t="shared" si="499"/>
        <v>17.14999999999992</v>
      </c>
      <c r="O907" s="5">
        <f t="shared" si="499"/>
        <v>158.89999999999992</v>
      </c>
      <c r="P907" s="5">
        <f t="shared" si="499"/>
        <v>0.6499999999999204</v>
      </c>
      <c r="Q907" s="5">
        <f t="shared" si="499"/>
        <v>174.0499999999999</v>
      </c>
      <c r="R907" s="5">
        <f t="shared" si="461"/>
        <v>158.53749999999994</v>
      </c>
      <c r="S907" s="15"/>
      <c r="T907" s="5">
        <f t="shared" si="462"/>
        <v>187.29999999999998</v>
      </c>
      <c r="U907" s="5">
        <f t="shared" si="463"/>
        <v>170.79999999999995</v>
      </c>
      <c r="V907" s="5">
        <f t="shared" si="464"/>
        <v>164.84999999999994</v>
      </c>
      <c r="W907" s="5">
        <f t="shared" si="465"/>
        <v>111.19999999999992</v>
      </c>
      <c r="X907" s="1"/>
      <c r="Y907" s="1"/>
      <c r="Z907" s="1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spans="1:42" ht="12.75">
      <c r="A908" s="1"/>
      <c r="B908" s="5">
        <f t="shared" si="485"/>
        <v>35</v>
      </c>
      <c r="C908" s="1" t="str">
        <f t="shared" si="485"/>
        <v>Input 35</v>
      </c>
      <c r="D908" s="5"/>
      <c r="E908" s="5" t="str">
        <f t="shared" si="456"/>
        <v> kom</v>
      </c>
      <c r="F908" s="5">
        <f t="shared" si="459"/>
        <v>1869.1</v>
      </c>
      <c r="G908" s="5">
        <f aca="true" t="shared" si="500" ref="G908:Q908">F908-G769+G815</f>
        <v>1510.1</v>
      </c>
      <c r="H908" s="5">
        <f t="shared" si="500"/>
        <v>1964.5</v>
      </c>
      <c r="I908" s="5">
        <f t="shared" si="500"/>
        <v>2050</v>
      </c>
      <c r="J908" s="5">
        <f t="shared" si="500"/>
        <v>1980.9</v>
      </c>
      <c r="K908" s="5">
        <f t="shared" si="500"/>
        <v>1813</v>
      </c>
      <c r="L908" s="5">
        <f t="shared" si="500"/>
        <v>1510.4999999999998</v>
      </c>
      <c r="M908" s="5">
        <f t="shared" si="500"/>
        <v>1910.9999999999998</v>
      </c>
      <c r="N908" s="5">
        <f t="shared" si="500"/>
        <v>2040.8999999999996</v>
      </c>
      <c r="O908" s="5">
        <f t="shared" si="500"/>
        <v>2228.3999999999996</v>
      </c>
      <c r="P908" s="5">
        <f t="shared" si="500"/>
        <v>2090.899999999999</v>
      </c>
      <c r="Q908" s="5">
        <f t="shared" si="500"/>
        <v>2037.7999999999988</v>
      </c>
      <c r="R908" s="5">
        <f t="shared" si="461"/>
        <v>1917.2583333333332</v>
      </c>
      <c r="S908" s="15"/>
      <c r="T908" s="5">
        <f t="shared" si="462"/>
        <v>1781.2333333333333</v>
      </c>
      <c r="U908" s="5">
        <f t="shared" si="463"/>
        <v>1947.9666666666665</v>
      </c>
      <c r="V908" s="5">
        <f t="shared" si="464"/>
        <v>1820.8</v>
      </c>
      <c r="W908" s="5">
        <f t="shared" si="465"/>
        <v>2119.033333333333</v>
      </c>
      <c r="X908" s="1"/>
      <c r="Y908" s="1"/>
      <c r="Z908" s="1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spans="1:42" ht="12.75">
      <c r="A909" s="1"/>
      <c r="B909" s="5">
        <f t="shared" si="485"/>
        <v>36</v>
      </c>
      <c r="C909" s="1" t="str">
        <f t="shared" si="485"/>
        <v>Input 36</v>
      </c>
      <c r="D909" s="5"/>
      <c r="E909" s="5" t="str">
        <f t="shared" si="456"/>
        <v> m</v>
      </c>
      <c r="F909" s="5">
        <f t="shared" si="459"/>
        <v>912.5</v>
      </c>
      <c r="G909" s="5">
        <f aca="true" t="shared" si="501" ref="G909:Q909">F909-G770+G816</f>
        <v>779.5</v>
      </c>
      <c r="H909" s="5">
        <f t="shared" si="501"/>
        <v>474.5</v>
      </c>
      <c r="I909" s="5">
        <f t="shared" si="501"/>
        <v>758</v>
      </c>
      <c r="J909" s="5">
        <f t="shared" si="501"/>
        <v>498.5</v>
      </c>
      <c r="K909" s="5">
        <f t="shared" si="501"/>
        <v>509</v>
      </c>
      <c r="L909" s="5">
        <f t="shared" si="501"/>
        <v>487.5</v>
      </c>
      <c r="M909" s="5">
        <f t="shared" si="501"/>
        <v>426</v>
      </c>
      <c r="N909" s="5">
        <f t="shared" si="501"/>
        <v>271.5</v>
      </c>
      <c r="O909" s="5">
        <f t="shared" si="501"/>
        <v>234</v>
      </c>
      <c r="P909" s="5">
        <f t="shared" si="501"/>
        <v>320.5</v>
      </c>
      <c r="Q909" s="5">
        <f t="shared" si="501"/>
        <v>291</v>
      </c>
      <c r="R909" s="5">
        <f t="shared" si="461"/>
        <v>496.875</v>
      </c>
      <c r="S909" s="15"/>
      <c r="T909" s="5">
        <f t="shared" si="462"/>
        <v>722.1666666666666</v>
      </c>
      <c r="U909" s="5">
        <f t="shared" si="463"/>
        <v>588.5</v>
      </c>
      <c r="V909" s="5">
        <f t="shared" si="464"/>
        <v>395</v>
      </c>
      <c r="W909" s="5">
        <f t="shared" si="465"/>
        <v>281.8333333333333</v>
      </c>
      <c r="X909" s="1"/>
      <c r="Y909" s="1"/>
      <c r="Z909" s="1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spans="1:42" ht="12.75">
      <c r="A910" s="1"/>
      <c r="B910" s="5">
        <f t="shared" si="485"/>
        <v>37</v>
      </c>
      <c r="C910" s="1" t="str">
        <f t="shared" si="485"/>
        <v>Input 37</v>
      </c>
      <c r="D910" s="5"/>
      <c r="E910" s="5" t="str">
        <f t="shared" si="456"/>
        <v> kg</v>
      </c>
      <c r="F910" s="5">
        <f t="shared" si="459"/>
        <v>54000</v>
      </c>
      <c r="G910" s="5">
        <f aca="true" t="shared" si="502" ref="G910:Q910">F910-G771+G817</f>
        <v>54000</v>
      </c>
      <c r="H910" s="5">
        <f t="shared" si="502"/>
        <v>54000</v>
      </c>
      <c r="I910" s="5">
        <f t="shared" si="502"/>
        <v>54000</v>
      </c>
      <c r="J910" s="5">
        <f t="shared" si="502"/>
        <v>54000</v>
      </c>
      <c r="K910" s="5">
        <f t="shared" si="502"/>
        <v>54000</v>
      </c>
      <c r="L910" s="5">
        <f t="shared" si="502"/>
        <v>54000</v>
      </c>
      <c r="M910" s="5">
        <f t="shared" si="502"/>
        <v>54000</v>
      </c>
      <c r="N910" s="5">
        <f t="shared" si="502"/>
        <v>54000</v>
      </c>
      <c r="O910" s="5">
        <f t="shared" si="502"/>
        <v>54000</v>
      </c>
      <c r="P910" s="5">
        <f t="shared" si="502"/>
        <v>54000</v>
      </c>
      <c r="Q910" s="5">
        <f t="shared" si="502"/>
        <v>54000</v>
      </c>
      <c r="R910" s="5">
        <f t="shared" si="461"/>
        <v>54000</v>
      </c>
      <c r="S910" s="15"/>
      <c r="T910" s="5">
        <f t="shared" si="462"/>
        <v>54000</v>
      </c>
      <c r="U910" s="5">
        <f t="shared" si="463"/>
        <v>54000</v>
      </c>
      <c r="V910" s="5">
        <f t="shared" si="464"/>
        <v>54000</v>
      </c>
      <c r="W910" s="5">
        <f t="shared" si="465"/>
        <v>54000</v>
      </c>
      <c r="X910" s="1"/>
      <c r="Y910" s="1"/>
      <c r="Z910" s="1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spans="1:42" ht="12.75">
      <c r="A911" s="1"/>
      <c r="B911" s="5">
        <f t="shared" si="485"/>
        <v>38</v>
      </c>
      <c r="C911" s="1" t="str">
        <f t="shared" si="485"/>
        <v>Input 38</v>
      </c>
      <c r="D911" s="5"/>
      <c r="E911" s="5" t="str">
        <f t="shared" si="456"/>
        <v> m2</v>
      </c>
      <c r="F911" s="5">
        <f t="shared" si="459"/>
        <v>0</v>
      </c>
      <c r="G911" s="5">
        <f aca="true" t="shared" si="503" ref="G911:Q911">F911-G772+G818</f>
        <v>0</v>
      </c>
      <c r="H911" s="5">
        <f t="shared" si="503"/>
        <v>0</v>
      </c>
      <c r="I911" s="5">
        <f t="shared" si="503"/>
        <v>0</v>
      </c>
      <c r="J911" s="5">
        <f t="shared" si="503"/>
        <v>0</v>
      </c>
      <c r="K911" s="5">
        <f t="shared" si="503"/>
        <v>0</v>
      </c>
      <c r="L911" s="5">
        <f t="shared" si="503"/>
        <v>0</v>
      </c>
      <c r="M911" s="5">
        <f t="shared" si="503"/>
        <v>0</v>
      </c>
      <c r="N911" s="5">
        <f t="shared" si="503"/>
        <v>0</v>
      </c>
      <c r="O911" s="5">
        <f t="shared" si="503"/>
        <v>0</v>
      </c>
      <c r="P911" s="5">
        <f t="shared" si="503"/>
        <v>0</v>
      </c>
      <c r="Q911" s="5">
        <f t="shared" si="503"/>
        <v>0</v>
      </c>
      <c r="R911" s="5">
        <f t="shared" si="461"/>
        <v>0</v>
      </c>
      <c r="S911" s="15"/>
      <c r="T911" s="5">
        <f t="shared" si="462"/>
        <v>0</v>
      </c>
      <c r="U911" s="5">
        <f t="shared" si="463"/>
        <v>0</v>
      </c>
      <c r="V911" s="5">
        <f t="shared" si="464"/>
        <v>0</v>
      </c>
      <c r="W911" s="5">
        <f t="shared" si="465"/>
        <v>0</v>
      </c>
      <c r="X911" s="1"/>
      <c r="Y911" s="1"/>
      <c r="Z911" s="1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spans="1:42" ht="12.75">
      <c r="A912" s="1"/>
      <c r="B912" s="5">
        <f t="shared" si="485"/>
        <v>39</v>
      </c>
      <c r="C912" s="1" t="str">
        <f t="shared" si="485"/>
        <v>Input 39</v>
      </c>
      <c r="D912" s="5"/>
      <c r="E912" s="5" t="str">
        <f t="shared" si="456"/>
        <v> kom</v>
      </c>
      <c r="F912" s="5">
        <f t="shared" si="459"/>
        <v>0</v>
      </c>
      <c r="G912" s="5">
        <f aca="true" t="shared" si="504" ref="G912:Q912">F912-G773+G819</f>
        <v>0</v>
      </c>
      <c r="H912" s="5">
        <f t="shared" si="504"/>
        <v>0</v>
      </c>
      <c r="I912" s="5">
        <f t="shared" si="504"/>
        <v>0</v>
      </c>
      <c r="J912" s="5">
        <f t="shared" si="504"/>
        <v>0</v>
      </c>
      <c r="K912" s="5">
        <f t="shared" si="504"/>
        <v>0</v>
      </c>
      <c r="L912" s="5">
        <f t="shared" si="504"/>
        <v>0</v>
      </c>
      <c r="M912" s="5">
        <f t="shared" si="504"/>
        <v>0</v>
      </c>
      <c r="N912" s="5">
        <f t="shared" si="504"/>
        <v>0</v>
      </c>
      <c r="O912" s="5">
        <f t="shared" si="504"/>
        <v>0</v>
      </c>
      <c r="P912" s="5">
        <f t="shared" si="504"/>
        <v>0</v>
      </c>
      <c r="Q912" s="5">
        <f t="shared" si="504"/>
        <v>0</v>
      </c>
      <c r="R912" s="5">
        <f t="shared" si="461"/>
        <v>0</v>
      </c>
      <c r="S912" s="15"/>
      <c r="T912" s="5">
        <f t="shared" si="462"/>
        <v>0</v>
      </c>
      <c r="U912" s="5">
        <f t="shared" si="463"/>
        <v>0</v>
      </c>
      <c r="V912" s="5">
        <f t="shared" si="464"/>
        <v>0</v>
      </c>
      <c r="W912" s="5">
        <f t="shared" si="465"/>
        <v>0</v>
      </c>
      <c r="X912" s="1"/>
      <c r="Y912" s="1"/>
      <c r="Z912" s="1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spans="1:42" ht="12.75">
      <c r="A913" s="1"/>
      <c r="B913" s="12">
        <f t="shared" si="485"/>
        <v>40</v>
      </c>
      <c r="C913" s="12" t="str">
        <f t="shared" si="485"/>
        <v>Input 40</v>
      </c>
      <c r="D913" s="12"/>
      <c r="E913" s="12" t="str">
        <f t="shared" si="456"/>
        <v> kom</v>
      </c>
      <c r="F913" s="12">
        <f t="shared" si="459"/>
        <v>0</v>
      </c>
      <c r="G913" s="12">
        <f aca="true" t="shared" si="505" ref="G913:Q913">F913-G774+G820</f>
        <v>0</v>
      </c>
      <c r="H913" s="12">
        <f t="shared" si="505"/>
        <v>0</v>
      </c>
      <c r="I913" s="12">
        <f t="shared" si="505"/>
        <v>0</v>
      </c>
      <c r="J913" s="12">
        <f t="shared" si="505"/>
        <v>0</v>
      </c>
      <c r="K913" s="12">
        <f t="shared" si="505"/>
        <v>0</v>
      </c>
      <c r="L913" s="12">
        <f t="shared" si="505"/>
        <v>0</v>
      </c>
      <c r="M913" s="12">
        <f t="shared" si="505"/>
        <v>0</v>
      </c>
      <c r="N913" s="12">
        <f t="shared" si="505"/>
        <v>0</v>
      </c>
      <c r="O913" s="12">
        <f t="shared" si="505"/>
        <v>0</v>
      </c>
      <c r="P913" s="12">
        <f t="shared" si="505"/>
        <v>0</v>
      </c>
      <c r="Q913" s="12">
        <f t="shared" si="505"/>
        <v>0</v>
      </c>
      <c r="R913" s="12">
        <f t="shared" si="461"/>
        <v>0</v>
      </c>
      <c r="S913" s="15"/>
      <c r="T913" s="5">
        <f t="shared" si="462"/>
        <v>0</v>
      </c>
      <c r="U913" s="5">
        <f t="shared" si="463"/>
        <v>0</v>
      </c>
      <c r="V913" s="5">
        <f t="shared" si="464"/>
        <v>0</v>
      </c>
      <c r="W913" s="5">
        <f t="shared" si="465"/>
        <v>0</v>
      </c>
      <c r="X913" s="1"/>
      <c r="Y913" s="1"/>
      <c r="Z913" s="1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spans="1:4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5"/>
      <c r="T914" s="1"/>
      <c r="U914" s="1"/>
      <c r="V914" s="1"/>
      <c r="W914" s="1"/>
      <c r="X914" s="1"/>
      <c r="Y914" s="1"/>
      <c r="Z914" s="1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spans="1:4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5"/>
      <c r="T915" s="1"/>
      <c r="U915" s="1"/>
      <c r="V915" s="1"/>
      <c r="W915" s="1"/>
      <c r="X915" s="1"/>
      <c r="Y915" s="1"/>
      <c r="Z915" s="1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spans="1:42" ht="12.75">
      <c r="A916" s="1"/>
      <c r="B916" s="3" t="s">
        <v>226</v>
      </c>
      <c r="C916" s="3" t="s">
        <v>411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5"/>
      <c r="T916" s="1"/>
      <c r="U916" s="1"/>
      <c r="V916" s="1"/>
      <c r="W916" s="1"/>
      <c r="X916" s="1"/>
      <c r="Y916" s="1"/>
      <c r="Z916" s="1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spans="1:42" ht="12.75">
      <c r="A917" s="1"/>
      <c r="B917" s="1"/>
      <c r="C917" s="1"/>
      <c r="D917" s="1"/>
      <c r="E917" s="1"/>
      <c r="F917" s="1" t="str">
        <f>D8</f>
        <v> - EUR</v>
      </c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5"/>
      <c r="T917" s="1" t="str">
        <f>F917</f>
        <v> - EUR</v>
      </c>
      <c r="U917" s="1"/>
      <c r="V917" s="1"/>
      <c r="W917" s="1"/>
      <c r="X917" s="1"/>
      <c r="Y917" s="1"/>
      <c r="Z917" s="1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spans="1:42" ht="12.75">
      <c r="A918" s="1"/>
      <c r="B918" s="8" t="str">
        <f>B872</f>
        <v> No.</v>
      </c>
      <c r="C918" s="8" t="str">
        <f>C872</f>
        <v>Description</v>
      </c>
      <c r="D918" s="8"/>
      <c r="E918" s="8" t="str">
        <f aca="true" t="shared" si="506" ref="E918:E959">E872</f>
        <v>  Units</v>
      </c>
      <c r="F918" s="14"/>
      <c r="G918" s="14" t="str">
        <f>G872</f>
        <v>  By month</v>
      </c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8" t="str">
        <f>R872</f>
        <v>  Average</v>
      </c>
      <c r="S918" s="15"/>
      <c r="T918" s="5"/>
      <c r="U918" s="5" t="str">
        <f>U872</f>
        <v>Quarterly average</v>
      </c>
      <c r="V918" s="5"/>
      <c r="W918" s="5"/>
      <c r="X918" s="1"/>
      <c r="Y918" s="1"/>
      <c r="Z918" s="1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spans="1:42" ht="12.75">
      <c r="A919" s="1"/>
      <c r="B919" s="12"/>
      <c r="C919" s="12"/>
      <c r="D919" s="12"/>
      <c r="E919" s="12" t="str">
        <f t="shared" si="506"/>
        <v> </v>
      </c>
      <c r="F919" s="12" t="str">
        <f>F873</f>
        <v>        1</v>
      </c>
      <c r="G919" s="12" t="str">
        <f>G873</f>
        <v>        2</v>
      </c>
      <c r="H919" s="12" t="str">
        <f aca="true" t="shared" si="507" ref="H919:Q919">H873</f>
        <v>        3</v>
      </c>
      <c r="I919" s="12" t="str">
        <f t="shared" si="507"/>
        <v>        4</v>
      </c>
      <c r="J919" s="12" t="str">
        <f t="shared" si="507"/>
        <v>        5</v>
      </c>
      <c r="K919" s="12" t="str">
        <f t="shared" si="507"/>
        <v>        6</v>
      </c>
      <c r="L919" s="12" t="str">
        <f t="shared" si="507"/>
        <v>        7</v>
      </c>
      <c r="M919" s="12" t="str">
        <f t="shared" si="507"/>
        <v>        8</v>
      </c>
      <c r="N919" s="12" t="str">
        <f t="shared" si="507"/>
        <v>        9</v>
      </c>
      <c r="O919" s="12" t="str">
        <f t="shared" si="507"/>
        <v>        10</v>
      </c>
      <c r="P919" s="12" t="str">
        <f t="shared" si="507"/>
        <v>        11</v>
      </c>
      <c r="Q919" s="12" t="str">
        <f t="shared" si="507"/>
        <v>        12</v>
      </c>
      <c r="R919" s="12"/>
      <c r="S919" s="15"/>
      <c r="T919" s="5" t="str">
        <f>T873</f>
        <v>       Q1</v>
      </c>
      <c r="U919" s="5" t="str">
        <f>U873</f>
        <v>       Q2</v>
      </c>
      <c r="V919" s="5" t="str">
        <f>V873</f>
        <v>       Q3</v>
      </c>
      <c r="W919" s="5" t="str">
        <f>W873</f>
        <v>       Q4</v>
      </c>
      <c r="X919" s="1"/>
      <c r="Y919" s="1"/>
      <c r="Z919" s="1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spans="1:42" ht="12.75">
      <c r="A920" s="1"/>
      <c r="B920" s="5">
        <f aca="true" t="shared" si="508" ref="B920:C939">B874</f>
        <v>1</v>
      </c>
      <c r="C920" s="1" t="str">
        <f t="shared" si="508"/>
        <v>Input 1</v>
      </c>
      <c r="D920" s="5"/>
      <c r="E920" s="5" t="str">
        <f t="shared" si="506"/>
        <v> kg</v>
      </c>
      <c r="F920" s="5">
        <f aca="true" t="shared" si="509" ref="F920:Q920">F874*F549</f>
        <v>556.7640000000009</v>
      </c>
      <c r="G920" s="5">
        <f t="shared" si="509"/>
        <v>8242.647000000003</v>
      </c>
      <c r="H920" s="5">
        <f t="shared" si="509"/>
        <v>8612.412000000004</v>
      </c>
      <c r="I920" s="5">
        <f t="shared" si="509"/>
        <v>7998.627000000003</v>
      </c>
      <c r="J920" s="5">
        <f t="shared" si="509"/>
        <v>7197.469500000003</v>
      </c>
      <c r="K920" s="5">
        <f t="shared" si="509"/>
        <v>6877.504500000008</v>
      </c>
      <c r="L920" s="5">
        <f t="shared" si="509"/>
        <v>9935.847000000009</v>
      </c>
      <c r="M920" s="5">
        <f t="shared" si="509"/>
        <v>8400.762000000008</v>
      </c>
      <c r="N920" s="5">
        <f t="shared" si="509"/>
        <v>9367.193250000008</v>
      </c>
      <c r="O920" s="5">
        <f t="shared" si="509"/>
        <v>9859.279500000008</v>
      </c>
      <c r="P920" s="5">
        <f t="shared" si="509"/>
        <v>12277.380750000008</v>
      </c>
      <c r="Q920" s="5">
        <f t="shared" si="509"/>
        <v>9694.005750000008</v>
      </c>
      <c r="R920" s="5">
        <f aca="true" t="shared" si="510" ref="R920:R959">SUM(F920:Q920)/$D$10</f>
        <v>8251.657687500006</v>
      </c>
      <c r="S920" s="15">
        <f aca="true" t="shared" si="511" ref="S920:S960">R920/R$960</f>
        <v>0.014461096760968994</v>
      </c>
      <c r="T920" s="5">
        <f aca="true" t="shared" si="512" ref="T920:T959">SUM(F920:H920)/3</f>
        <v>5803.9410000000025</v>
      </c>
      <c r="U920" s="5">
        <f aca="true" t="shared" si="513" ref="U920:U959">SUM(I920:K920)/3</f>
        <v>7357.867000000006</v>
      </c>
      <c r="V920" s="5">
        <f aca="true" t="shared" si="514" ref="V920:V959">SUM(L920:N920)/3</f>
        <v>9234.600750000009</v>
      </c>
      <c r="W920" s="5">
        <f aca="true" t="shared" si="515" ref="W920:W959">SUM(O920:Q920)/3</f>
        <v>10610.222000000007</v>
      </c>
      <c r="X920" s="1"/>
      <c r="Y920" s="1"/>
      <c r="Z920" s="1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spans="1:42" ht="12.75">
      <c r="A921" s="1"/>
      <c r="B921" s="5">
        <f t="shared" si="508"/>
        <v>2</v>
      </c>
      <c r="C921" s="1" t="str">
        <f t="shared" si="508"/>
        <v>Input 2</v>
      </c>
      <c r="D921" s="5"/>
      <c r="E921" s="5" t="str">
        <f t="shared" si="506"/>
        <v> kg</v>
      </c>
      <c r="F921" s="5">
        <f aca="true" t="shared" si="516" ref="F921:Q921">F875*F550</f>
        <v>51435.88841400001</v>
      </c>
      <c r="G921" s="5">
        <f t="shared" si="516"/>
        <v>57620.929992</v>
      </c>
      <c r="H921" s="5">
        <f t="shared" si="516"/>
        <v>54040.983472</v>
      </c>
      <c r="I921" s="5">
        <f t="shared" si="516"/>
        <v>56099.04919199999</v>
      </c>
      <c r="J921" s="5">
        <f t="shared" si="516"/>
        <v>66215.62295199999</v>
      </c>
      <c r="K921" s="5">
        <f t="shared" si="516"/>
        <v>60357.19571199999</v>
      </c>
      <c r="L921" s="5">
        <f t="shared" si="516"/>
        <v>68674.50487199999</v>
      </c>
      <c r="M921" s="5">
        <f t="shared" si="516"/>
        <v>62552.122192</v>
      </c>
      <c r="N921" s="5">
        <f t="shared" si="516"/>
        <v>75028.221572</v>
      </c>
      <c r="O921" s="5">
        <f t="shared" si="516"/>
        <v>71611.72125199999</v>
      </c>
      <c r="P921" s="5">
        <f t="shared" si="516"/>
        <v>77716.67419199999</v>
      </c>
      <c r="Q921" s="5">
        <f t="shared" si="516"/>
        <v>78503.65747199999</v>
      </c>
      <c r="R921" s="5">
        <f t="shared" si="510"/>
        <v>64988.047607166656</v>
      </c>
      <c r="S921" s="15">
        <f t="shared" si="511"/>
        <v>0.1138920784580469</v>
      </c>
      <c r="T921" s="5">
        <f t="shared" si="512"/>
        <v>54365.933959333335</v>
      </c>
      <c r="U921" s="5">
        <f t="shared" si="513"/>
        <v>60890.62261866665</v>
      </c>
      <c r="V921" s="5">
        <f t="shared" si="514"/>
        <v>68751.61621200001</v>
      </c>
      <c r="W921" s="5">
        <f t="shared" si="515"/>
        <v>75944.01763866666</v>
      </c>
      <c r="X921" s="1"/>
      <c r="Y921" s="1"/>
      <c r="Z921" s="1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spans="1:42" ht="12.75">
      <c r="A922" s="1"/>
      <c r="B922" s="5">
        <f t="shared" si="508"/>
        <v>3</v>
      </c>
      <c r="C922" s="1" t="str">
        <f t="shared" si="508"/>
        <v>Input 3</v>
      </c>
      <c r="D922" s="5"/>
      <c r="E922" s="5" t="str">
        <f t="shared" si="506"/>
        <v> kg</v>
      </c>
      <c r="F922" s="5">
        <f aca="true" t="shared" si="517" ref="F922:Q922">F876*F551</f>
        <v>3133.871949999998</v>
      </c>
      <c r="G922" s="5">
        <f t="shared" si="517"/>
        <v>9222.3277</v>
      </c>
      <c r="H922" s="5">
        <f t="shared" si="517"/>
        <v>13040.714199999999</v>
      </c>
      <c r="I922" s="5">
        <f t="shared" si="517"/>
        <v>16212.531199999998</v>
      </c>
      <c r="J922" s="5">
        <f t="shared" si="517"/>
        <v>20719.058699999998</v>
      </c>
      <c r="K922" s="5">
        <f t="shared" si="517"/>
        <v>27276.741699999995</v>
      </c>
      <c r="L922" s="5">
        <f t="shared" si="517"/>
        <v>29894.861699999994</v>
      </c>
      <c r="M922" s="5">
        <f t="shared" si="517"/>
        <v>32314.853699999996</v>
      </c>
      <c r="N922" s="5">
        <f t="shared" si="517"/>
        <v>36569.74095</v>
      </c>
      <c r="O922" s="5">
        <f t="shared" si="517"/>
        <v>40476.135200000004</v>
      </c>
      <c r="P922" s="5">
        <f t="shared" si="517"/>
        <v>45872.02745</v>
      </c>
      <c r="Q922" s="5">
        <f t="shared" si="517"/>
        <v>48997.85045</v>
      </c>
      <c r="R922" s="5">
        <f t="shared" si="510"/>
        <v>26977.559575000003</v>
      </c>
      <c r="S922" s="15">
        <f t="shared" si="511"/>
        <v>0.047278391101930974</v>
      </c>
      <c r="T922" s="5">
        <f t="shared" si="512"/>
        <v>8465.637949999998</v>
      </c>
      <c r="U922" s="5">
        <f t="shared" si="513"/>
        <v>21402.777199999997</v>
      </c>
      <c r="V922" s="5">
        <f t="shared" si="514"/>
        <v>32926.48545</v>
      </c>
      <c r="W922" s="5">
        <f t="shared" si="515"/>
        <v>45115.337700000004</v>
      </c>
      <c r="X922" s="1"/>
      <c r="Y922" s="1"/>
      <c r="Z922" s="1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spans="1:42" ht="12.75">
      <c r="A923" s="1"/>
      <c r="B923" s="5">
        <f t="shared" si="508"/>
        <v>4</v>
      </c>
      <c r="C923" s="1" t="str">
        <f t="shared" si="508"/>
        <v>Input 4</v>
      </c>
      <c r="D923" s="5"/>
      <c r="E923" s="5" t="str">
        <f t="shared" si="506"/>
        <v> kg</v>
      </c>
      <c r="F923" s="5">
        <f aca="true" t="shared" si="518" ref="F923:Q923">F877*F552</f>
        <v>161.79791999999813</v>
      </c>
      <c r="G923" s="5">
        <f t="shared" si="518"/>
        <v>2053.1331599999976</v>
      </c>
      <c r="H923" s="5">
        <f t="shared" si="518"/>
        <v>2350.7073599999976</v>
      </c>
      <c r="I923" s="5">
        <f t="shared" si="518"/>
        <v>1141.0875599999974</v>
      </c>
      <c r="J923" s="5">
        <f t="shared" si="518"/>
        <v>2643.3434599999973</v>
      </c>
      <c r="K923" s="5">
        <f t="shared" si="518"/>
        <v>5248.513259999998</v>
      </c>
      <c r="L923" s="5">
        <f t="shared" si="518"/>
        <v>4131.429159999998</v>
      </c>
      <c r="M923" s="5">
        <f t="shared" si="518"/>
        <v>2896.0453599999973</v>
      </c>
      <c r="N923" s="5">
        <f t="shared" si="518"/>
        <v>3673.7961099999975</v>
      </c>
      <c r="O923" s="5">
        <f t="shared" si="518"/>
        <v>4069.8102599999975</v>
      </c>
      <c r="P923" s="5">
        <f t="shared" si="518"/>
        <v>5300.1486099999975</v>
      </c>
      <c r="Q923" s="5">
        <f t="shared" si="518"/>
        <v>6083.803609999997</v>
      </c>
      <c r="R923" s="5">
        <f t="shared" si="510"/>
        <v>3312.8013191666637</v>
      </c>
      <c r="S923" s="15">
        <f t="shared" si="511"/>
        <v>0.0058057110753523145</v>
      </c>
      <c r="T923" s="5">
        <f t="shared" si="512"/>
        <v>1521.8794799999978</v>
      </c>
      <c r="U923" s="5">
        <f t="shared" si="513"/>
        <v>3010.981426666664</v>
      </c>
      <c r="V923" s="5">
        <f t="shared" si="514"/>
        <v>3567.090209999997</v>
      </c>
      <c r="W923" s="5">
        <f t="shared" si="515"/>
        <v>5151.254159999998</v>
      </c>
      <c r="X923" s="1"/>
      <c r="Y923" s="1"/>
      <c r="Z923" s="1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spans="1:42" ht="12.75">
      <c r="A924" s="1"/>
      <c r="B924" s="5">
        <f t="shared" si="508"/>
        <v>5</v>
      </c>
      <c r="C924" s="1" t="str">
        <f t="shared" si="508"/>
        <v>Input 5</v>
      </c>
      <c r="D924" s="5"/>
      <c r="E924" s="5" t="str">
        <f t="shared" si="506"/>
        <v> kg</v>
      </c>
      <c r="F924" s="5">
        <f aca="true" t="shared" si="519" ref="F924:Q924">F878*F553</f>
        <v>378.8383500000003</v>
      </c>
      <c r="G924" s="5">
        <f t="shared" si="519"/>
        <v>350.57637000000017</v>
      </c>
      <c r="H924" s="5">
        <f t="shared" si="519"/>
        <v>447.14997000000017</v>
      </c>
      <c r="I924" s="5">
        <f t="shared" si="519"/>
        <v>365.5594800000004</v>
      </c>
      <c r="J924" s="5">
        <f t="shared" si="519"/>
        <v>382.10481000000055</v>
      </c>
      <c r="K924" s="5">
        <f t="shared" si="519"/>
        <v>493.803540000001</v>
      </c>
      <c r="L924" s="5">
        <f t="shared" si="519"/>
        <v>562.7542500000012</v>
      </c>
      <c r="M924" s="5">
        <f t="shared" si="519"/>
        <v>298.6680600000015</v>
      </c>
      <c r="N924" s="5">
        <f t="shared" si="519"/>
        <v>331.5456900000017</v>
      </c>
      <c r="O924" s="5">
        <f t="shared" si="519"/>
        <v>471.79044000000164</v>
      </c>
      <c r="P924" s="5">
        <f t="shared" si="519"/>
        <v>419.88213000000206</v>
      </c>
      <c r="Q924" s="5">
        <f t="shared" si="519"/>
        <v>442.1082600000022</v>
      </c>
      <c r="R924" s="5">
        <f t="shared" si="510"/>
        <v>412.065112500001</v>
      </c>
      <c r="S924" s="15">
        <f t="shared" si="511"/>
        <v>0.0007221474386545297</v>
      </c>
      <c r="T924" s="5">
        <f t="shared" si="512"/>
        <v>392.1882300000002</v>
      </c>
      <c r="U924" s="5">
        <f t="shared" si="513"/>
        <v>413.8226100000006</v>
      </c>
      <c r="V924" s="5">
        <f t="shared" si="514"/>
        <v>397.6560000000015</v>
      </c>
      <c r="W924" s="5">
        <f t="shared" si="515"/>
        <v>444.59361000000195</v>
      </c>
      <c r="X924" s="1"/>
      <c r="Y924" s="1"/>
      <c r="Z924" s="1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spans="1:42" ht="12.75">
      <c r="A925" s="1"/>
      <c r="B925" s="5">
        <f t="shared" si="508"/>
        <v>6</v>
      </c>
      <c r="C925" s="1" t="str">
        <f t="shared" si="508"/>
        <v>Input 6</v>
      </c>
      <c r="D925" s="5"/>
      <c r="E925" s="5" t="str">
        <f t="shared" si="506"/>
        <v> kg</v>
      </c>
      <c r="F925" s="5">
        <f aca="true" t="shared" si="520" ref="F925:Q925">F879*F554</f>
        <v>3358.25</v>
      </c>
      <c r="G925" s="5">
        <f t="shared" si="520"/>
        <v>2560.25</v>
      </c>
      <c r="H925" s="5">
        <f t="shared" si="520"/>
        <v>4289.25</v>
      </c>
      <c r="I925" s="5">
        <f t="shared" si="520"/>
        <v>2693.25</v>
      </c>
      <c r="J925" s="5">
        <f t="shared" si="520"/>
        <v>5220.25</v>
      </c>
      <c r="K925" s="5">
        <f t="shared" si="520"/>
        <v>3624.25</v>
      </c>
      <c r="L925" s="5">
        <f t="shared" si="520"/>
        <v>6151.25</v>
      </c>
      <c r="M925" s="5">
        <f t="shared" si="520"/>
        <v>4555.25</v>
      </c>
      <c r="N925" s="5">
        <f t="shared" si="520"/>
        <v>5885.25</v>
      </c>
      <c r="O925" s="5">
        <f t="shared" si="520"/>
        <v>7215.25</v>
      </c>
      <c r="P925" s="5">
        <f t="shared" si="520"/>
        <v>5220.25</v>
      </c>
      <c r="Q925" s="5">
        <f t="shared" si="520"/>
        <v>6949.25</v>
      </c>
      <c r="R925" s="5">
        <f t="shared" si="510"/>
        <v>4810.166666666667</v>
      </c>
      <c r="S925" s="15">
        <f t="shared" si="511"/>
        <v>0.008429855943785394</v>
      </c>
      <c r="T925" s="5">
        <f t="shared" si="512"/>
        <v>3402.5833333333335</v>
      </c>
      <c r="U925" s="5">
        <f t="shared" si="513"/>
        <v>3845.9166666666665</v>
      </c>
      <c r="V925" s="5">
        <f t="shared" si="514"/>
        <v>5530.583333333333</v>
      </c>
      <c r="W925" s="5">
        <f t="shared" si="515"/>
        <v>6461.583333333333</v>
      </c>
      <c r="X925" s="1"/>
      <c r="Y925" s="1"/>
      <c r="Z925" s="1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spans="1:42" ht="12.75">
      <c r="A926" s="1"/>
      <c r="B926" s="5">
        <f t="shared" si="508"/>
        <v>7</v>
      </c>
      <c r="C926" s="1" t="str">
        <f t="shared" si="508"/>
        <v>Input 7</v>
      </c>
      <c r="D926" s="5"/>
      <c r="E926" s="5" t="str">
        <f t="shared" si="506"/>
        <v> kg</v>
      </c>
      <c r="F926" s="5">
        <f aca="true" t="shared" si="521" ref="F926:Q926">F880*F555</f>
        <v>782.9870000000001</v>
      </c>
      <c r="G926" s="5">
        <f t="shared" si="521"/>
        <v>721.024</v>
      </c>
      <c r="H926" s="5">
        <f t="shared" si="521"/>
        <v>597.0980000000001</v>
      </c>
      <c r="I926" s="5">
        <f t="shared" si="521"/>
        <v>473.172</v>
      </c>
      <c r="J926" s="5">
        <f t="shared" si="521"/>
        <v>974.509</v>
      </c>
      <c r="K926" s="5">
        <f t="shared" si="521"/>
        <v>850.5830000000001</v>
      </c>
      <c r="L926" s="5">
        <f t="shared" si="521"/>
        <v>788.62</v>
      </c>
      <c r="M926" s="5">
        <f t="shared" si="521"/>
        <v>664.6940000000001</v>
      </c>
      <c r="N926" s="5">
        <f t="shared" si="521"/>
        <v>791.4365</v>
      </c>
      <c r="O926" s="5">
        <f t="shared" si="521"/>
        <v>918.1790000000001</v>
      </c>
      <c r="P926" s="5">
        <f t="shared" si="521"/>
        <v>1044.9215000000002</v>
      </c>
      <c r="Q926" s="5">
        <f t="shared" si="521"/>
        <v>920.9955</v>
      </c>
      <c r="R926" s="5">
        <f t="shared" si="510"/>
        <v>794.0182916666666</v>
      </c>
      <c r="S926" s="15">
        <f t="shared" si="511"/>
        <v>0.0013915234708736163</v>
      </c>
      <c r="T926" s="5">
        <f t="shared" si="512"/>
        <v>700.3696666666666</v>
      </c>
      <c r="U926" s="5">
        <f t="shared" si="513"/>
        <v>766.0880000000001</v>
      </c>
      <c r="V926" s="5">
        <f t="shared" si="514"/>
        <v>748.2501666666667</v>
      </c>
      <c r="W926" s="5">
        <f t="shared" si="515"/>
        <v>961.3653333333335</v>
      </c>
      <c r="X926" s="1"/>
      <c r="Y926" s="1"/>
      <c r="Z926" s="1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spans="1:42" ht="12.75">
      <c r="A927" s="1"/>
      <c r="B927" s="5">
        <f t="shared" si="508"/>
        <v>8</v>
      </c>
      <c r="C927" s="1" t="str">
        <f t="shared" si="508"/>
        <v>Input 8</v>
      </c>
      <c r="D927" s="5"/>
      <c r="E927" s="5" t="str">
        <f t="shared" si="506"/>
        <v> kg</v>
      </c>
      <c r="F927" s="5">
        <f aca="true" t="shared" si="522" ref="F927:Q927">F881*F556</f>
        <v>689.205</v>
      </c>
      <c r="G927" s="5">
        <f t="shared" si="522"/>
        <v>619.4100000000001</v>
      </c>
      <c r="H927" s="5">
        <f t="shared" si="522"/>
        <v>479.82000000000005</v>
      </c>
      <c r="I927" s="5">
        <f t="shared" si="522"/>
        <v>340.23</v>
      </c>
      <c r="J927" s="5">
        <f t="shared" si="522"/>
        <v>270.435</v>
      </c>
      <c r="K927" s="5">
        <f t="shared" si="522"/>
        <v>790.845</v>
      </c>
      <c r="L927" s="5">
        <f t="shared" si="522"/>
        <v>721.0500000000001</v>
      </c>
      <c r="M927" s="5">
        <f t="shared" si="522"/>
        <v>581.46</v>
      </c>
      <c r="N927" s="5">
        <f t="shared" si="522"/>
        <v>406.9725</v>
      </c>
      <c r="O927" s="5">
        <f t="shared" si="522"/>
        <v>232.485</v>
      </c>
      <c r="P927" s="5">
        <f t="shared" si="522"/>
        <v>717.9975000000001</v>
      </c>
      <c r="Q927" s="5">
        <f t="shared" si="522"/>
        <v>578.4075</v>
      </c>
      <c r="R927" s="5">
        <f t="shared" si="510"/>
        <v>535.6931250000001</v>
      </c>
      <c r="S927" s="15">
        <f t="shared" si="511"/>
        <v>0.0009388065293287598</v>
      </c>
      <c r="T927" s="5">
        <f t="shared" si="512"/>
        <v>596.1450000000001</v>
      </c>
      <c r="U927" s="5">
        <f t="shared" si="513"/>
        <v>467.17</v>
      </c>
      <c r="V927" s="5">
        <f t="shared" si="514"/>
        <v>569.8275000000001</v>
      </c>
      <c r="W927" s="5">
        <f t="shared" si="515"/>
        <v>509.63000000000005</v>
      </c>
      <c r="X927" s="1"/>
      <c r="Y927" s="1"/>
      <c r="Z927" s="1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spans="1:42" ht="12.75">
      <c r="A928" s="1"/>
      <c r="B928" s="5">
        <f t="shared" si="508"/>
        <v>9</v>
      </c>
      <c r="C928" s="1" t="str">
        <f t="shared" si="508"/>
        <v>Input 9</v>
      </c>
      <c r="D928" s="5"/>
      <c r="E928" s="5" t="str">
        <f t="shared" si="506"/>
        <v> kg</v>
      </c>
      <c r="F928" s="5">
        <f aca="true" t="shared" si="523" ref="F928:Q928">F882*F557</f>
        <v>5.863</v>
      </c>
      <c r="G928" s="5">
        <f t="shared" si="523"/>
        <v>6.396000000000001</v>
      </c>
      <c r="H928" s="5">
        <f t="shared" si="523"/>
        <v>7.462000000000001</v>
      </c>
      <c r="I928" s="5">
        <f t="shared" si="523"/>
        <v>8.528</v>
      </c>
      <c r="J928" s="5">
        <f t="shared" si="523"/>
        <v>9.061</v>
      </c>
      <c r="K928" s="5">
        <f t="shared" si="523"/>
        <v>4.797000000000001</v>
      </c>
      <c r="L928" s="5">
        <f t="shared" si="523"/>
        <v>5.33</v>
      </c>
      <c r="M928" s="5">
        <f t="shared" si="523"/>
        <v>6.396000000000001</v>
      </c>
      <c r="N928" s="5">
        <f t="shared" si="523"/>
        <v>10.393500000000001</v>
      </c>
      <c r="O928" s="5">
        <f t="shared" si="523"/>
        <v>9.061</v>
      </c>
      <c r="P928" s="5">
        <f t="shared" si="523"/>
        <v>7.7285</v>
      </c>
      <c r="Q928" s="5">
        <f t="shared" si="523"/>
        <v>8.794500000000001</v>
      </c>
      <c r="R928" s="5">
        <f t="shared" si="510"/>
        <v>7.484208333333332</v>
      </c>
      <c r="S928" s="15">
        <f t="shared" si="511"/>
        <v>1.3116135567709676E-05</v>
      </c>
      <c r="T928" s="5">
        <f t="shared" si="512"/>
        <v>6.573666666666667</v>
      </c>
      <c r="U928" s="5">
        <f t="shared" si="513"/>
        <v>7.462</v>
      </c>
      <c r="V928" s="5">
        <f t="shared" si="514"/>
        <v>7.373166666666667</v>
      </c>
      <c r="W928" s="5">
        <f t="shared" si="515"/>
        <v>8.528</v>
      </c>
      <c r="X928" s="1"/>
      <c r="Y928" s="1"/>
      <c r="Z928" s="1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spans="1:42" ht="12.75">
      <c r="A929" s="1"/>
      <c r="B929" s="5">
        <f t="shared" si="508"/>
        <v>10</v>
      </c>
      <c r="C929" s="1" t="str">
        <f t="shared" si="508"/>
        <v>Input 10</v>
      </c>
      <c r="D929" s="5"/>
      <c r="E929" s="5" t="str">
        <f t="shared" si="506"/>
        <v> kg</v>
      </c>
      <c r="F929" s="5">
        <f aca="true" t="shared" si="524" ref="F929:Q929">F883*F558</f>
        <v>26.306</v>
      </c>
      <c r="G929" s="5">
        <f t="shared" si="524"/>
        <v>15.032</v>
      </c>
      <c r="H929" s="5">
        <f t="shared" si="524"/>
        <v>161.594</v>
      </c>
      <c r="I929" s="5">
        <f t="shared" si="524"/>
        <v>139.046</v>
      </c>
      <c r="J929" s="5">
        <f t="shared" si="524"/>
        <v>127.772</v>
      </c>
      <c r="K929" s="5">
        <f t="shared" si="524"/>
        <v>105.224</v>
      </c>
      <c r="L929" s="5">
        <f t="shared" si="524"/>
        <v>93.95</v>
      </c>
      <c r="M929" s="5">
        <f t="shared" si="524"/>
        <v>71.402</v>
      </c>
      <c r="N929" s="5">
        <f t="shared" si="524"/>
        <v>43.217</v>
      </c>
      <c r="O929" s="5">
        <f t="shared" si="524"/>
        <v>15.032</v>
      </c>
      <c r="P929" s="5">
        <f t="shared" si="524"/>
        <v>137.167</v>
      </c>
      <c r="Q929" s="5">
        <f t="shared" si="524"/>
        <v>114.619</v>
      </c>
      <c r="R929" s="5">
        <f t="shared" si="510"/>
        <v>87.53008333333334</v>
      </c>
      <c r="S929" s="15">
        <f t="shared" si="511"/>
        <v>0.00015339717818111585</v>
      </c>
      <c r="T929" s="5">
        <f t="shared" si="512"/>
        <v>67.64399999999999</v>
      </c>
      <c r="U929" s="5">
        <f t="shared" si="513"/>
        <v>124.014</v>
      </c>
      <c r="V929" s="5">
        <f t="shared" si="514"/>
        <v>69.52300000000001</v>
      </c>
      <c r="W929" s="5">
        <f t="shared" si="515"/>
        <v>88.93933333333332</v>
      </c>
      <c r="X929" s="1"/>
      <c r="Y929" s="1"/>
      <c r="Z929" s="1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spans="1:42" ht="12.75">
      <c r="A930" s="1"/>
      <c r="B930" s="5">
        <f t="shared" si="508"/>
        <v>11</v>
      </c>
      <c r="C930" s="1" t="str">
        <f t="shared" si="508"/>
        <v>Input 11</v>
      </c>
      <c r="D930" s="5"/>
      <c r="E930" s="5" t="str">
        <f t="shared" si="506"/>
        <v> kg</v>
      </c>
      <c r="F930" s="5">
        <f aca="true" t="shared" si="525" ref="F930:Q930">F884*F559</f>
        <v>17.024</v>
      </c>
      <c r="G930" s="5">
        <f t="shared" si="525"/>
        <v>34.048</v>
      </c>
      <c r="H930" s="5">
        <f t="shared" si="525"/>
        <v>19.456</v>
      </c>
      <c r="I930" s="5">
        <f t="shared" si="525"/>
        <v>4.864</v>
      </c>
      <c r="J930" s="5">
        <f t="shared" si="525"/>
        <v>21.887999999999998</v>
      </c>
      <c r="K930" s="5">
        <f t="shared" si="525"/>
        <v>19.456</v>
      </c>
      <c r="L930" s="5">
        <f t="shared" si="525"/>
        <v>24.32</v>
      </c>
      <c r="M930" s="5">
        <f t="shared" si="525"/>
        <v>21.887999999999998</v>
      </c>
      <c r="N930" s="5">
        <f t="shared" si="525"/>
        <v>15.808</v>
      </c>
      <c r="O930" s="5">
        <f t="shared" si="525"/>
        <v>9.728</v>
      </c>
      <c r="P930" s="5">
        <f t="shared" si="525"/>
        <v>15.808</v>
      </c>
      <c r="Q930" s="5">
        <f t="shared" si="525"/>
        <v>13.376</v>
      </c>
      <c r="R930" s="5">
        <f t="shared" si="510"/>
        <v>18.13866666666667</v>
      </c>
      <c r="S930" s="15">
        <f t="shared" si="511"/>
        <v>3.17881598722862E-05</v>
      </c>
      <c r="T930" s="5">
        <f t="shared" si="512"/>
        <v>23.509333333333334</v>
      </c>
      <c r="U930" s="5">
        <f t="shared" si="513"/>
        <v>15.402666666666667</v>
      </c>
      <c r="V930" s="5">
        <f t="shared" si="514"/>
        <v>20.672</v>
      </c>
      <c r="W930" s="5">
        <f t="shared" si="515"/>
        <v>12.970666666666666</v>
      </c>
      <c r="X930" s="1"/>
      <c r="Y930" s="1"/>
      <c r="Z930" s="1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spans="1:42" ht="12.75">
      <c r="A931" s="1"/>
      <c r="B931" s="5">
        <f t="shared" si="508"/>
        <v>12</v>
      </c>
      <c r="C931" s="1" t="str">
        <f t="shared" si="508"/>
        <v>Input 12</v>
      </c>
      <c r="D931" s="5"/>
      <c r="E931" s="5" t="str">
        <f t="shared" si="506"/>
        <v> kg</v>
      </c>
      <c r="F931" s="5">
        <f aca="true" t="shared" si="526" ref="F931:Q931">F885*F560</f>
        <v>13053.26425</v>
      </c>
      <c r="G931" s="5">
        <f t="shared" si="526"/>
        <v>19001.99015</v>
      </c>
      <c r="H931" s="5">
        <f t="shared" si="526"/>
        <v>16983.636150000002</v>
      </c>
      <c r="I931" s="5">
        <f t="shared" si="526"/>
        <v>26443.1466</v>
      </c>
      <c r="J931" s="5">
        <f t="shared" si="526"/>
        <v>25562.31795</v>
      </c>
      <c r="K931" s="5">
        <f t="shared" si="526"/>
        <v>31081.9743</v>
      </c>
      <c r="L931" s="5">
        <f t="shared" si="526"/>
        <v>39782.90875</v>
      </c>
      <c r="M931" s="5">
        <f t="shared" si="526"/>
        <v>36946.0377</v>
      </c>
      <c r="N931" s="5">
        <f t="shared" si="526"/>
        <v>35621.57755</v>
      </c>
      <c r="O931" s="5">
        <f t="shared" si="526"/>
        <v>37120.1038</v>
      </c>
      <c r="P931" s="5">
        <f t="shared" si="526"/>
        <v>34487.777350000004</v>
      </c>
      <c r="Q931" s="5">
        <f t="shared" si="526"/>
        <v>34636.4447</v>
      </c>
      <c r="R931" s="5">
        <f t="shared" si="510"/>
        <v>29226.764937499993</v>
      </c>
      <c r="S931" s="15">
        <f t="shared" si="511"/>
        <v>0.05122014167062877</v>
      </c>
      <c r="T931" s="5">
        <f t="shared" si="512"/>
        <v>16346.29685</v>
      </c>
      <c r="U931" s="5">
        <f t="shared" si="513"/>
        <v>27695.812950000003</v>
      </c>
      <c r="V931" s="5">
        <f t="shared" si="514"/>
        <v>37450.174666666666</v>
      </c>
      <c r="W931" s="5">
        <f t="shared" si="515"/>
        <v>35414.77528333333</v>
      </c>
      <c r="X931" s="1"/>
      <c r="Y931" s="1"/>
      <c r="Z931" s="1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spans="1:42" ht="12.75">
      <c r="A932" s="1"/>
      <c r="B932" s="5">
        <f t="shared" si="508"/>
        <v>13</v>
      </c>
      <c r="C932" s="1" t="str">
        <f t="shared" si="508"/>
        <v>Input 13</v>
      </c>
      <c r="D932" s="5"/>
      <c r="E932" s="5" t="str">
        <f t="shared" si="506"/>
        <v> kg</v>
      </c>
      <c r="F932" s="5">
        <f aca="true" t="shared" si="527" ref="F932:Q932">F886*F561</f>
        <v>24460.861950000002</v>
      </c>
      <c r="G932" s="5">
        <f t="shared" si="527"/>
        <v>23945.757850000005</v>
      </c>
      <c r="H932" s="5">
        <f t="shared" si="527"/>
        <v>23748.273850000005</v>
      </c>
      <c r="I932" s="5">
        <f t="shared" si="527"/>
        <v>25357.65090000001</v>
      </c>
      <c r="J932" s="5">
        <f t="shared" si="527"/>
        <v>24539.62045000001</v>
      </c>
      <c r="K932" s="5">
        <f t="shared" si="527"/>
        <v>28557.597000000016</v>
      </c>
      <c r="L932" s="5">
        <f t="shared" si="527"/>
        <v>22627.317050000016</v>
      </c>
      <c r="M932" s="5">
        <f t="shared" si="527"/>
        <v>14556.451600000022</v>
      </c>
      <c r="N932" s="5">
        <f t="shared" si="527"/>
        <v>18446.29865000003</v>
      </c>
      <c r="O932" s="5">
        <f t="shared" si="527"/>
        <v>19893.456700000028</v>
      </c>
      <c r="P932" s="5">
        <f t="shared" si="527"/>
        <v>17914.032250000033</v>
      </c>
      <c r="Q932" s="5">
        <f t="shared" si="527"/>
        <v>20500.24980000003</v>
      </c>
      <c r="R932" s="5">
        <f t="shared" si="510"/>
        <v>22045.630670833354</v>
      </c>
      <c r="S932" s="15">
        <f t="shared" si="511"/>
        <v>0.03863514585323213</v>
      </c>
      <c r="T932" s="5">
        <f t="shared" si="512"/>
        <v>24051.631216666672</v>
      </c>
      <c r="U932" s="5">
        <f t="shared" si="513"/>
        <v>26151.622783333343</v>
      </c>
      <c r="V932" s="5">
        <f t="shared" si="514"/>
        <v>18543.35576666669</v>
      </c>
      <c r="W932" s="5">
        <f t="shared" si="515"/>
        <v>19435.912916666697</v>
      </c>
      <c r="X932" s="1"/>
      <c r="Y932" s="1"/>
      <c r="Z932" s="1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spans="1:42" ht="12.75">
      <c r="A933" s="1"/>
      <c r="B933" s="5">
        <f t="shared" si="508"/>
        <v>14</v>
      </c>
      <c r="C933" s="1" t="str">
        <f t="shared" si="508"/>
        <v>Input 14</v>
      </c>
      <c r="D933" s="5"/>
      <c r="E933" s="5" t="str">
        <f t="shared" si="506"/>
        <v> kg</v>
      </c>
      <c r="F933" s="5">
        <f aca="true" t="shared" si="528" ref="F933:Q933">F887*F562</f>
        <v>105207.4177</v>
      </c>
      <c r="G933" s="5">
        <f t="shared" si="528"/>
        <v>102788.0007</v>
      </c>
      <c r="H933" s="5">
        <f t="shared" si="528"/>
        <v>106855.8117</v>
      </c>
      <c r="I933" s="5">
        <f t="shared" si="528"/>
        <v>106855.8117</v>
      </c>
      <c r="J933" s="5">
        <f t="shared" si="528"/>
        <v>106855.8117</v>
      </c>
      <c r="K933" s="5">
        <f t="shared" si="528"/>
        <v>106855.8117</v>
      </c>
      <c r="L933" s="5">
        <f t="shared" si="528"/>
        <v>186616.8117</v>
      </c>
      <c r="M933" s="5">
        <f t="shared" si="528"/>
        <v>237690.4387</v>
      </c>
      <c r="N933" s="5">
        <f t="shared" si="528"/>
        <v>127141.6927</v>
      </c>
      <c r="O933" s="5">
        <f t="shared" si="528"/>
        <v>127141.6927</v>
      </c>
      <c r="P933" s="5">
        <f t="shared" si="528"/>
        <v>127141.6927</v>
      </c>
      <c r="Q933" s="5">
        <f t="shared" si="528"/>
        <v>127141.6927</v>
      </c>
      <c r="R933" s="5">
        <f t="shared" si="510"/>
        <v>130691.0572</v>
      </c>
      <c r="S933" s="15">
        <f t="shared" si="511"/>
        <v>0.22903713357202107</v>
      </c>
      <c r="T933" s="5">
        <f t="shared" si="512"/>
        <v>104950.41003333335</v>
      </c>
      <c r="U933" s="5">
        <f t="shared" si="513"/>
        <v>106855.8117</v>
      </c>
      <c r="V933" s="5">
        <f t="shared" si="514"/>
        <v>183816.3143666667</v>
      </c>
      <c r="W933" s="5">
        <f t="shared" si="515"/>
        <v>127141.6927</v>
      </c>
      <c r="X933" s="1"/>
      <c r="Y933" s="1"/>
      <c r="Z933" s="1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spans="1:42" ht="12.75">
      <c r="A934" s="1"/>
      <c r="B934" s="5">
        <f t="shared" si="508"/>
        <v>15</v>
      </c>
      <c r="C934" s="1" t="str">
        <f t="shared" si="508"/>
        <v>Input 15</v>
      </c>
      <c r="D934" s="5"/>
      <c r="E934" s="5" t="str">
        <f t="shared" si="506"/>
        <v> kg</v>
      </c>
      <c r="F934" s="5">
        <f aca="true" t="shared" si="529" ref="F934:Q934">F888*F563</f>
        <v>946</v>
      </c>
      <c r="G934" s="5">
        <f t="shared" si="529"/>
        <v>946</v>
      </c>
      <c r="H934" s="5">
        <f t="shared" si="529"/>
        <v>946</v>
      </c>
      <c r="I934" s="5">
        <f t="shared" si="529"/>
        <v>946</v>
      </c>
      <c r="J934" s="5">
        <f t="shared" si="529"/>
        <v>946</v>
      </c>
      <c r="K934" s="5">
        <f t="shared" si="529"/>
        <v>946</v>
      </c>
      <c r="L934" s="5">
        <f t="shared" si="529"/>
        <v>946</v>
      </c>
      <c r="M934" s="5">
        <f t="shared" si="529"/>
        <v>946</v>
      </c>
      <c r="N934" s="5">
        <f t="shared" si="529"/>
        <v>946</v>
      </c>
      <c r="O934" s="5">
        <f t="shared" si="529"/>
        <v>946</v>
      </c>
      <c r="P934" s="5">
        <f t="shared" si="529"/>
        <v>946</v>
      </c>
      <c r="Q934" s="5">
        <f t="shared" si="529"/>
        <v>946</v>
      </c>
      <c r="R934" s="5">
        <f t="shared" si="510"/>
        <v>946</v>
      </c>
      <c r="S934" s="15">
        <f t="shared" si="511"/>
        <v>0.00165787264256006</v>
      </c>
      <c r="T934" s="5">
        <f t="shared" si="512"/>
        <v>946</v>
      </c>
      <c r="U934" s="5">
        <f t="shared" si="513"/>
        <v>946</v>
      </c>
      <c r="V934" s="5">
        <f t="shared" si="514"/>
        <v>946</v>
      </c>
      <c r="W934" s="5">
        <f t="shared" si="515"/>
        <v>946</v>
      </c>
      <c r="X934" s="1"/>
      <c r="Y934" s="1"/>
      <c r="Z934" s="1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spans="1:42" ht="12.75">
      <c r="A935" s="1"/>
      <c r="B935" s="5">
        <f t="shared" si="508"/>
        <v>16</v>
      </c>
      <c r="C935" s="1" t="str">
        <f t="shared" si="508"/>
        <v>Input 16</v>
      </c>
      <c r="D935" s="5"/>
      <c r="E935" s="5" t="str">
        <f t="shared" si="506"/>
        <v> kg</v>
      </c>
      <c r="F935" s="5">
        <f aca="true" t="shared" si="530" ref="F935:Q935">F889*F564</f>
        <v>0</v>
      </c>
      <c r="G935" s="5">
        <f t="shared" si="530"/>
        <v>0</v>
      </c>
      <c r="H935" s="5">
        <f t="shared" si="530"/>
        <v>0</v>
      </c>
      <c r="I935" s="5">
        <f t="shared" si="530"/>
        <v>0</v>
      </c>
      <c r="J935" s="5">
        <f t="shared" si="530"/>
        <v>0</v>
      </c>
      <c r="K935" s="5">
        <f t="shared" si="530"/>
        <v>0</v>
      </c>
      <c r="L935" s="5">
        <f t="shared" si="530"/>
        <v>0</v>
      </c>
      <c r="M935" s="5">
        <f t="shared" si="530"/>
        <v>0</v>
      </c>
      <c r="N935" s="5">
        <f t="shared" si="530"/>
        <v>0</v>
      </c>
      <c r="O935" s="5">
        <f t="shared" si="530"/>
        <v>0</v>
      </c>
      <c r="P935" s="5">
        <f t="shared" si="530"/>
        <v>0</v>
      </c>
      <c r="Q935" s="5">
        <f t="shared" si="530"/>
        <v>0</v>
      </c>
      <c r="R935" s="5">
        <f t="shared" si="510"/>
        <v>0</v>
      </c>
      <c r="S935" s="15">
        <f t="shared" si="511"/>
        <v>0</v>
      </c>
      <c r="T935" s="5">
        <f t="shared" si="512"/>
        <v>0</v>
      </c>
      <c r="U935" s="5">
        <f t="shared" si="513"/>
        <v>0</v>
      </c>
      <c r="V935" s="5">
        <f t="shared" si="514"/>
        <v>0</v>
      </c>
      <c r="W935" s="5">
        <f t="shared" si="515"/>
        <v>0</v>
      </c>
      <c r="X935" s="1"/>
      <c r="Y935" s="1"/>
      <c r="Z935" s="1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spans="1:42" ht="12.75">
      <c r="A936" s="1"/>
      <c r="B936" s="5">
        <f t="shared" si="508"/>
        <v>17</v>
      </c>
      <c r="C936" s="1" t="str">
        <f t="shared" si="508"/>
        <v>Input 17</v>
      </c>
      <c r="D936" s="5"/>
      <c r="E936" s="5" t="str">
        <f t="shared" si="506"/>
        <v> kg</v>
      </c>
      <c r="F936" s="5">
        <f aca="true" t="shared" si="531" ref="F936:Q936">F890*F565</f>
        <v>1122.4116387499998</v>
      </c>
      <c r="G936" s="5">
        <f t="shared" si="531"/>
        <v>2388.76660525</v>
      </c>
      <c r="H936" s="5">
        <f t="shared" si="531"/>
        <v>1662.3048252499998</v>
      </c>
      <c r="I936" s="5">
        <f t="shared" si="531"/>
        <v>2745.4939709999994</v>
      </c>
      <c r="J936" s="5">
        <f t="shared" si="531"/>
        <v>2067.9797682499993</v>
      </c>
      <c r="K936" s="5">
        <f t="shared" si="531"/>
        <v>3061.2471204999997</v>
      </c>
      <c r="L936" s="5">
        <f t="shared" si="531"/>
        <v>2566.677256249999</v>
      </c>
      <c r="M936" s="5">
        <f t="shared" si="531"/>
        <v>3674.229449499999</v>
      </c>
      <c r="N936" s="5">
        <f t="shared" si="531"/>
        <v>2932.485394249999</v>
      </c>
      <c r="O936" s="5">
        <f t="shared" si="531"/>
        <v>2284.649812999999</v>
      </c>
      <c r="P936" s="5">
        <f t="shared" si="531"/>
        <v>3409.034657249999</v>
      </c>
      <c r="Q936" s="5">
        <f t="shared" si="531"/>
        <v>2766.9576144999987</v>
      </c>
      <c r="R936" s="5">
        <f t="shared" si="510"/>
        <v>2556.853176145833</v>
      </c>
      <c r="S936" s="15">
        <f t="shared" si="511"/>
        <v>0.004480905847542256</v>
      </c>
      <c r="T936" s="5">
        <f t="shared" si="512"/>
        <v>1724.4943564166667</v>
      </c>
      <c r="U936" s="5">
        <f t="shared" si="513"/>
        <v>2624.90695325</v>
      </c>
      <c r="V936" s="5">
        <f t="shared" si="514"/>
        <v>3057.7973666666658</v>
      </c>
      <c r="W936" s="5">
        <f t="shared" si="515"/>
        <v>2820.214028249999</v>
      </c>
      <c r="X936" s="1"/>
      <c r="Y936" s="1"/>
      <c r="Z936" s="1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spans="1:42" ht="12.75">
      <c r="A937" s="1"/>
      <c r="B937" s="5">
        <f t="shared" si="508"/>
        <v>18</v>
      </c>
      <c r="C937" s="1" t="str">
        <f t="shared" si="508"/>
        <v>Input 18</v>
      </c>
      <c r="D937" s="5"/>
      <c r="E937" s="5" t="str">
        <f t="shared" si="506"/>
        <v> kg</v>
      </c>
      <c r="F937" s="5">
        <f aca="true" t="shared" si="532" ref="F937:Q937">F891*F566</f>
        <v>3033.1776875</v>
      </c>
      <c r="G937" s="5">
        <f t="shared" si="532"/>
        <v>1008.4518724999999</v>
      </c>
      <c r="H937" s="5">
        <f t="shared" si="532"/>
        <v>2198.7668725</v>
      </c>
      <c r="I937" s="5">
        <f t="shared" si="532"/>
        <v>3241.39779</v>
      </c>
      <c r="J937" s="5">
        <f t="shared" si="532"/>
        <v>900.6433425000001</v>
      </c>
      <c r="K937" s="5">
        <f t="shared" si="532"/>
        <v>1632.6020450000003</v>
      </c>
      <c r="L937" s="5">
        <f t="shared" si="532"/>
        <v>3624.0840625</v>
      </c>
      <c r="M937" s="5">
        <f t="shared" si="532"/>
        <v>1050.708055</v>
      </c>
      <c r="N937" s="5">
        <f t="shared" si="532"/>
        <v>2188.224082500001</v>
      </c>
      <c r="O937" s="5">
        <f t="shared" si="532"/>
        <v>3650.1859700000005</v>
      </c>
      <c r="P937" s="5">
        <f t="shared" si="532"/>
        <v>1134.9653525000008</v>
      </c>
      <c r="Q937" s="5">
        <f t="shared" si="532"/>
        <v>2616.822505000001</v>
      </c>
      <c r="R937" s="5">
        <f t="shared" si="510"/>
        <v>2190.002469791667</v>
      </c>
      <c r="S937" s="15">
        <f t="shared" si="511"/>
        <v>0.003837997020937176</v>
      </c>
      <c r="T937" s="5">
        <f t="shared" si="512"/>
        <v>2080.1321441666664</v>
      </c>
      <c r="U937" s="5">
        <f t="shared" si="513"/>
        <v>1924.881059166667</v>
      </c>
      <c r="V937" s="5">
        <f t="shared" si="514"/>
        <v>2287.672066666667</v>
      </c>
      <c r="W937" s="5">
        <f t="shared" si="515"/>
        <v>2467.3246091666674</v>
      </c>
      <c r="X937" s="1"/>
      <c r="Y937" s="1"/>
      <c r="Z937" s="1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spans="1:42" ht="12.75">
      <c r="A938" s="1"/>
      <c r="B938" s="5">
        <f t="shared" si="508"/>
        <v>19</v>
      </c>
      <c r="C938" s="1" t="str">
        <f t="shared" si="508"/>
        <v>Input 19</v>
      </c>
      <c r="D938" s="5"/>
      <c r="E938" s="5" t="str">
        <f t="shared" si="506"/>
        <v> kg</v>
      </c>
      <c r="F938" s="5">
        <f aca="true" t="shared" si="533" ref="F938:Q938">F892*F567</f>
        <v>34510.55335</v>
      </c>
      <c r="G938" s="5">
        <f t="shared" si="533"/>
        <v>30112.346500000007</v>
      </c>
      <c r="H938" s="5">
        <f t="shared" si="533"/>
        <v>31848.199500000006</v>
      </c>
      <c r="I938" s="5">
        <f t="shared" si="533"/>
        <v>28564.615500000004</v>
      </c>
      <c r="J938" s="5">
        <f t="shared" si="533"/>
        <v>28530.411500000006</v>
      </c>
      <c r="K938" s="5">
        <f t="shared" si="533"/>
        <v>25537.561500000025</v>
      </c>
      <c r="L938" s="5">
        <f t="shared" si="533"/>
        <v>34952.21250000003</v>
      </c>
      <c r="M938" s="5">
        <f t="shared" si="533"/>
        <v>26367.00850000003</v>
      </c>
      <c r="N938" s="5">
        <f t="shared" si="533"/>
        <v>26632.08950000003</v>
      </c>
      <c r="O938" s="5">
        <f t="shared" si="533"/>
        <v>27487.18950000003</v>
      </c>
      <c r="P938" s="5">
        <f t="shared" si="533"/>
        <v>25682.92850000003</v>
      </c>
      <c r="Q938" s="5">
        <f t="shared" si="533"/>
        <v>25648.72450000003</v>
      </c>
      <c r="R938" s="5">
        <f t="shared" si="510"/>
        <v>28822.82007083335</v>
      </c>
      <c r="S938" s="15">
        <f t="shared" si="511"/>
        <v>0.05051222502839917</v>
      </c>
      <c r="T938" s="5">
        <f t="shared" si="512"/>
        <v>32157.033116666673</v>
      </c>
      <c r="U938" s="5">
        <f t="shared" si="513"/>
        <v>27544.19616666668</v>
      </c>
      <c r="V938" s="5">
        <f t="shared" si="514"/>
        <v>29317.10350000003</v>
      </c>
      <c r="W938" s="5">
        <f t="shared" si="515"/>
        <v>26272.947500000028</v>
      </c>
      <c r="X938" s="1"/>
      <c r="Y938" s="1"/>
      <c r="Z938" s="1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spans="1:42" ht="12.75">
      <c r="A939" s="1"/>
      <c r="B939" s="5">
        <f t="shared" si="508"/>
        <v>20</v>
      </c>
      <c r="C939" s="1" t="str">
        <f t="shared" si="508"/>
        <v>Input 20</v>
      </c>
      <c r="D939" s="5"/>
      <c r="E939" s="5" t="str">
        <f t="shared" si="506"/>
        <v> kg</v>
      </c>
      <c r="F939" s="5">
        <f aca="true" t="shared" si="534" ref="F939:Q939">F893*F568</f>
        <v>12485.93184</v>
      </c>
      <c r="G939" s="5">
        <f t="shared" si="534"/>
        <v>12119.893439999998</v>
      </c>
      <c r="H939" s="5">
        <f t="shared" si="534"/>
        <v>19814.744639999997</v>
      </c>
      <c r="I939" s="5">
        <f t="shared" si="534"/>
        <v>21020.66016</v>
      </c>
      <c r="J939" s="5">
        <f t="shared" si="534"/>
        <v>22086.59616</v>
      </c>
      <c r="K939" s="5">
        <f t="shared" si="534"/>
        <v>20739.09216</v>
      </c>
      <c r="L939" s="5">
        <f t="shared" si="534"/>
        <v>19467.20928</v>
      </c>
      <c r="M939" s="5">
        <f t="shared" si="534"/>
        <v>26976.2256</v>
      </c>
      <c r="N939" s="5">
        <f t="shared" si="534"/>
        <v>20029.540800000002</v>
      </c>
      <c r="O939" s="5">
        <f t="shared" si="534"/>
        <v>18477.69888</v>
      </c>
      <c r="P939" s="5">
        <f t="shared" si="534"/>
        <v>18150.27552</v>
      </c>
      <c r="Q939" s="5">
        <f t="shared" si="534"/>
        <v>24380.97312</v>
      </c>
      <c r="R939" s="5">
        <f t="shared" si="510"/>
        <v>19645.736800000002</v>
      </c>
      <c r="S939" s="15">
        <f t="shared" si="511"/>
        <v>0.03442931245629537</v>
      </c>
      <c r="T939" s="5">
        <f t="shared" si="512"/>
        <v>14806.856639999998</v>
      </c>
      <c r="U939" s="5">
        <f t="shared" si="513"/>
        <v>21282.11616</v>
      </c>
      <c r="V939" s="5">
        <f t="shared" si="514"/>
        <v>22157.65856</v>
      </c>
      <c r="W939" s="5">
        <f t="shared" si="515"/>
        <v>20336.31584</v>
      </c>
      <c r="X939" s="1"/>
      <c r="Y939" s="1"/>
      <c r="Z939" s="1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spans="1:42" ht="12.75">
      <c r="A940" s="1"/>
      <c r="B940" s="5">
        <f aca="true" t="shared" si="535" ref="B940:C959">B894</f>
        <v>21</v>
      </c>
      <c r="C940" s="1" t="str">
        <f t="shared" si="535"/>
        <v>Input 21</v>
      </c>
      <c r="D940" s="5"/>
      <c r="E940" s="5" t="str">
        <f t="shared" si="506"/>
        <v> kg</v>
      </c>
      <c r="F940" s="5">
        <f aca="true" t="shared" si="536" ref="F940:Q940">F894*F569</f>
        <v>123134.37444</v>
      </c>
      <c r="G940" s="5">
        <f t="shared" si="536"/>
        <v>128809.58244</v>
      </c>
      <c r="H940" s="5">
        <f t="shared" si="536"/>
        <v>124361.44644</v>
      </c>
      <c r="I940" s="5">
        <f t="shared" si="536"/>
        <v>123300.79608</v>
      </c>
      <c r="J940" s="5">
        <f t="shared" si="536"/>
        <v>124060.30251999998</v>
      </c>
      <c r="K940" s="5">
        <f t="shared" si="536"/>
        <v>121810.92615999999</v>
      </c>
      <c r="L940" s="5">
        <f t="shared" si="536"/>
        <v>125814.50419999998</v>
      </c>
      <c r="M940" s="5">
        <f t="shared" si="536"/>
        <v>128130.85823999997</v>
      </c>
      <c r="N940" s="5">
        <f t="shared" si="536"/>
        <v>129258.48627999997</v>
      </c>
      <c r="O940" s="5">
        <f t="shared" si="536"/>
        <v>131178.59831999996</v>
      </c>
      <c r="P940" s="5">
        <f t="shared" si="536"/>
        <v>130647.12275999997</v>
      </c>
      <c r="Q940" s="5">
        <f t="shared" si="536"/>
        <v>127738.19519999996</v>
      </c>
      <c r="R940" s="5">
        <f t="shared" si="510"/>
        <v>126520.43275666666</v>
      </c>
      <c r="S940" s="15">
        <f t="shared" si="511"/>
        <v>0.2217280805413714</v>
      </c>
      <c r="T940" s="5">
        <f t="shared" si="512"/>
        <v>125435.13444000001</v>
      </c>
      <c r="U940" s="5">
        <f t="shared" si="513"/>
        <v>123057.34158666665</v>
      </c>
      <c r="V940" s="5">
        <f t="shared" si="514"/>
        <v>127734.61623999996</v>
      </c>
      <c r="W940" s="5">
        <f t="shared" si="515"/>
        <v>129854.63875999996</v>
      </c>
      <c r="X940" s="1"/>
      <c r="Y940" s="1"/>
      <c r="Z940" s="1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spans="1:42" ht="12.75">
      <c r="A941" s="1"/>
      <c r="B941" s="5">
        <f t="shared" si="535"/>
        <v>22</v>
      </c>
      <c r="C941" s="1" t="str">
        <f t="shared" si="535"/>
        <v>Input 22</v>
      </c>
      <c r="D941" s="5"/>
      <c r="E941" s="5" t="str">
        <f t="shared" si="506"/>
        <v> kg</v>
      </c>
      <c r="F941" s="5">
        <f aca="true" t="shared" si="537" ref="F941:Q941">F895*F570</f>
        <v>13435.229360000001</v>
      </c>
      <c r="G941" s="5">
        <f t="shared" si="537"/>
        <v>16162.847399999999</v>
      </c>
      <c r="H941" s="5">
        <f t="shared" si="537"/>
        <v>17567.66872</v>
      </c>
      <c r="I941" s="5">
        <f t="shared" si="537"/>
        <v>17134.738879999997</v>
      </c>
      <c r="J941" s="5">
        <f t="shared" si="537"/>
        <v>17346.002239999994</v>
      </c>
      <c r="K941" s="5">
        <f t="shared" si="537"/>
        <v>16913.072399999994</v>
      </c>
      <c r="L941" s="5">
        <f t="shared" si="537"/>
        <v>18412.72215999999</v>
      </c>
      <c r="M941" s="5">
        <f t="shared" si="537"/>
        <v>21692.905919999987</v>
      </c>
      <c r="N941" s="5">
        <f t="shared" si="537"/>
        <v>19971.589679999983</v>
      </c>
      <c r="O941" s="5">
        <f t="shared" si="537"/>
        <v>18250.27343999998</v>
      </c>
      <c r="P941" s="5">
        <f t="shared" si="537"/>
        <v>20242.070799999976</v>
      </c>
      <c r="Q941" s="5">
        <f t="shared" si="537"/>
        <v>17232.368159999976</v>
      </c>
      <c r="R941" s="5">
        <f t="shared" si="510"/>
        <v>17863.45742999999</v>
      </c>
      <c r="S941" s="15">
        <f t="shared" si="511"/>
        <v>0.03130585346166303</v>
      </c>
      <c r="T941" s="5">
        <f t="shared" si="512"/>
        <v>15721.915159999999</v>
      </c>
      <c r="U941" s="5">
        <f t="shared" si="513"/>
        <v>17131.271173333327</v>
      </c>
      <c r="V941" s="5">
        <f t="shared" si="514"/>
        <v>20025.739253333322</v>
      </c>
      <c r="W941" s="5">
        <f t="shared" si="515"/>
        <v>18574.90413333331</v>
      </c>
      <c r="X941" s="1"/>
      <c r="Y941" s="1"/>
      <c r="Z941" s="1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spans="1:42" ht="12.75">
      <c r="A942" s="1"/>
      <c r="B942" s="5">
        <f t="shared" si="535"/>
        <v>23</v>
      </c>
      <c r="C942" s="1" t="str">
        <f t="shared" si="535"/>
        <v>Input 23</v>
      </c>
      <c r="D942" s="5"/>
      <c r="E942" s="5" t="str">
        <f t="shared" si="506"/>
        <v> kom</v>
      </c>
      <c r="F942" s="5">
        <f aca="true" t="shared" si="538" ref="F942:Q942">F896*F571</f>
        <v>534.0958499999999</v>
      </c>
      <c r="G942" s="5">
        <f t="shared" si="538"/>
        <v>533.3703899999999</v>
      </c>
      <c r="H942" s="5">
        <f t="shared" si="538"/>
        <v>561.19039</v>
      </c>
      <c r="I942" s="5">
        <f t="shared" si="538"/>
        <v>565.67476</v>
      </c>
      <c r="J942" s="5">
        <f t="shared" si="538"/>
        <v>568.51347</v>
      </c>
      <c r="K942" s="5">
        <f t="shared" si="538"/>
        <v>577.4083800000001</v>
      </c>
      <c r="L942" s="5">
        <f t="shared" si="538"/>
        <v>573.1187500000001</v>
      </c>
      <c r="M942" s="5">
        <f t="shared" si="538"/>
        <v>590.9032200000001</v>
      </c>
      <c r="N942" s="5">
        <f t="shared" si="538"/>
        <v>609.4816300000001</v>
      </c>
      <c r="O942" s="5">
        <f t="shared" si="538"/>
        <v>625.8258800000001</v>
      </c>
      <c r="P942" s="5">
        <f t="shared" si="538"/>
        <v>651.9007100000001</v>
      </c>
      <c r="Q942" s="5">
        <f t="shared" si="538"/>
        <v>618.7874200000002</v>
      </c>
      <c r="R942" s="5">
        <f t="shared" si="510"/>
        <v>584.1892375000001</v>
      </c>
      <c r="S942" s="15">
        <f t="shared" si="511"/>
        <v>0.0010237963582761856</v>
      </c>
      <c r="T942" s="5">
        <f t="shared" si="512"/>
        <v>542.8855433333332</v>
      </c>
      <c r="U942" s="5">
        <f t="shared" si="513"/>
        <v>570.5322033333333</v>
      </c>
      <c r="V942" s="5">
        <f t="shared" si="514"/>
        <v>591.1678666666668</v>
      </c>
      <c r="W942" s="5">
        <f t="shared" si="515"/>
        <v>632.1713366666668</v>
      </c>
      <c r="X942" s="1"/>
      <c r="Y942" s="1"/>
      <c r="Z942" s="1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spans="1:42" ht="12.75">
      <c r="A943" s="1"/>
      <c r="B943" s="5">
        <f t="shared" si="535"/>
        <v>24</v>
      </c>
      <c r="C943" s="1" t="str">
        <f t="shared" si="535"/>
        <v>Input 24</v>
      </c>
      <c r="D943" s="5"/>
      <c r="E943" s="5" t="str">
        <f t="shared" si="506"/>
        <v> par</v>
      </c>
      <c r="F943" s="5">
        <f aca="true" t="shared" si="539" ref="F943:Q943">F897*F572</f>
        <v>327.31</v>
      </c>
      <c r="G943" s="5">
        <f t="shared" si="539"/>
        <v>392.954</v>
      </c>
      <c r="H943" s="5">
        <f t="shared" si="539"/>
        <v>449.954</v>
      </c>
      <c r="I943" s="5">
        <f t="shared" si="539"/>
        <v>463.3360000000001</v>
      </c>
      <c r="J943" s="5">
        <f t="shared" si="539"/>
        <v>435.6420000000002</v>
      </c>
      <c r="K943" s="5">
        <f t="shared" si="539"/>
        <v>449.26800000000026</v>
      </c>
      <c r="L943" s="5">
        <f t="shared" si="539"/>
        <v>447.2500000000002</v>
      </c>
      <c r="M943" s="5">
        <f t="shared" si="539"/>
        <v>485.49200000000036</v>
      </c>
      <c r="N943" s="5">
        <f t="shared" si="539"/>
        <v>525.2180000000004</v>
      </c>
      <c r="O943" s="5">
        <f t="shared" si="539"/>
        <v>522.7680000000004</v>
      </c>
      <c r="P943" s="5">
        <f t="shared" si="539"/>
        <v>576.5060000000004</v>
      </c>
      <c r="Q943" s="5">
        <f t="shared" si="539"/>
        <v>581.6120000000005</v>
      </c>
      <c r="R943" s="5">
        <f t="shared" si="510"/>
        <v>471.4425000000003</v>
      </c>
      <c r="S943" s="15">
        <f t="shared" si="511"/>
        <v>0.0008262067899472744</v>
      </c>
      <c r="T943" s="5">
        <f t="shared" si="512"/>
        <v>390.0726666666667</v>
      </c>
      <c r="U943" s="5">
        <f t="shared" si="513"/>
        <v>449.41533333333354</v>
      </c>
      <c r="V943" s="5">
        <f t="shared" si="514"/>
        <v>485.98666666666696</v>
      </c>
      <c r="W943" s="5">
        <f t="shared" si="515"/>
        <v>560.2953333333338</v>
      </c>
      <c r="X943" s="1"/>
      <c r="Y943" s="1"/>
      <c r="Z943" s="1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spans="1:42" ht="12.75">
      <c r="A944" s="1"/>
      <c r="B944" s="5">
        <f t="shared" si="535"/>
        <v>25</v>
      </c>
      <c r="C944" s="1" t="str">
        <f t="shared" si="535"/>
        <v>Input 25</v>
      </c>
      <c r="D944" s="5"/>
      <c r="E944" s="5" t="str">
        <f t="shared" si="506"/>
        <v> kg</v>
      </c>
      <c r="F944" s="5">
        <f aca="true" t="shared" si="540" ref="F944:Q944">F898*F573</f>
        <v>33.693125000000215</v>
      </c>
      <c r="G944" s="5">
        <f t="shared" si="540"/>
        <v>144.62487499999898</v>
      </c>
      <c r="H944" s="5">
        <f t="shared" si="540"/>
        <v>190.21487499999813</v>
      </c>
      <c r="I944" s="5">
        <f t="shared" si="540"/>
        <v>210.72449999999697</v>
      </c>
      <c r="J944" s="5">
        <f t="shared" si="540"/>
        <v>101.17337499999628</v>
      </c>
      <c r="K944" s="5">
        <f t="shared" si="540"/>
        <v>149.89474999999538</v>
      </c>
      <c r="L944" s="5">
        <f t="shared" si="540"/>
        <v>481.3093749999952</v>
      </c>
      <c r="M944" s="5">
        <f t="shared" si="540"/>
        <v>364.5202499999931</v>
      </c>
      <c r="N944" s="5">
        <f t="shared" si="540"/>
        <v>275.12037499999195</v>
      </c>
      <c r="O944" s="5">
        <f t="shared" si="540"/>
        <v>427.7234999999909</v>
      </c>
      <c r="P944" s="5">
        <f t="shared" si="540"/>
        <v>459.6188749999914</v>
      </c>
      <c r="Q944" s="5">
        <f t="shared" si="540"/>
        <v>428.0877499999914</v>
      </c>
      <c r="R944" s="5">
        <f t="shared" si="510"/>
        <v>272.225468749995</v>
      </c>
      <c r="S944" s="15">
        <f t="shared" si="511"/>
        <v>0.00047707733324387446</v>
      </c>
      <c r="T944" s="5">
        <f t="shared" si="512"/>
        <v>122.84429166666577</v>
      </c>
      <c r="U944" s="5">
        <f t="shared" si="513"/>
        <v>153.9308749999962</v>
      </c>
      <c r="V944" s="5">
        <f t="shared" si="514"/>
        <v>373.64999999999344</v>
      </c>
      <c r="W944" s="5">
        <f t="shared" si="515"/>
        <v>438.47670833332455</v>
      </c>
      <c r="X944" s="1"/>
      <c r="Y944" s="1"/>
      <c r="Z944" s="1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spans="1:42" ht="12.75">
      <c r="A945" s="1"/>
      <c r="B945" s="5">
        <f t="shared" si="535"/>
        <v>26</v>
      </c>
      <c r="C945" s="1" t="str">
        <f t="shared" si="535"/>
        <v>Input 26</v>
      </c>
      <c r="D945" s="5"/>
      <c r="E945" s="5" t="str">
        <f t="shared" si="506"/>
        <v> kom</v>
      </c>
      <c r="F945" s="5">
        <f aca="true" t="shared" si="541" ref="F945:Q945">F899*F574</f>
        <v>549.20775</v>
      </c>
      <c r="G945" s="5">
        <f t="shared" si="541"/>
        <v>490.80134999999996</v>
      </c>
      <c r="H945" s="5">
        <f t="shared" si="541"/>
        <v>577.49835</v>
      </c>
      <c r="I945" s="5">
        <f t="shared" si="541"/>
        <v>620.1624</v>
      </c>
      <c r="J945" s="5">
        <f t="shared" si="541"/>
        <v>613.54605</v>
      </c>
      <c r="K945" s="5">
        <f t="shared" si="541"/>
        <v>563.5812000000001</v>
      </c>
      <c r="L945" s="5">
        <f t="shared" si="541"/>
        <v>562.8967500000001</v>
      </c>
      <c r="M945" s="5">
        <f t="shared" si="541"/>
        <v>630.6573000000002</v>
      </c>
      <c r="N945" s="5">
        <f t="shared" si="541"/>
        <v>700.4712000000003</v>
      </c>
      <c r="O945" s="5">
        <f t="shared" si="541"/>
        <v>721.0047000000004</v>
      </c>
      <c r="P945" s="5">
        <f t="shared" si="541"/>
        <v>731.9559000000005</v>
      </c>
      <c r="Q945" s="5">
        <f t="shared" si="541"/>
        <v>759.5620500000006</v>
      </c>
      <c r="R945" s="5">
        <f t="shared" si="510"/>
        <v>626.7787500000002</v>
      </c>
      <c r="S945" s="15">
        <f t="shared" si="511"/>
        <v>0.0010984348230052765</v>
      </c>
      <c r="T945" s="5">
        <f t="shared" si="512"/>
        <v>539.1691500000001</v>
      </c>
      <c r="U945" s="5">
        <f t="shared" si="513"/>
        <v>599.0965500000001</v>
      </c>
      <c r="V945" s="5">
        <f t="shared" si="514"/>
        <v>631.3417500000002</v>
      </c>
      <c r="W945" s="5">
        <f t="shared" si="515"/>
        <v>737.5075500000004</v>
      </c>
      <c r="X945" s="1"/>
      <c r="Y945" s="1"/>
      <c r="Z945" s="1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spans="1:42" ht="12.75">
      <c r="A946" s="1"/>
      <c r="B946" s="5">
        <f t="shared" si="535"/>
        <v>27</v>
      </c>
      <c r="C946" s="1" t="str">
        <f t="shared" si="535"/>
        <v>Input 27</v>
      </c>
      <c r="D946" s="5"/>
      <c r="E946" s="5" t="str">
        <f t="shared" si="506"/>
        <v> kg</v>
      </c>
      <c r="F946" s="5">
        <f aca="true" t="shared" si="542" ref="F946:Q946">F900*F575</f>
        <v>90.71325</v>
      </c>
      <c r="G946" s="5">
        <f t="shared" si="542"/>
        <v>97.10054999999998</v>
      </c>
      <c r="H946" s="5">
        <f t="shared" si="542"/>
        <v>110.69054999999999</v>
      </c>
      <c r="I946" s="5">
        <f t="shared" si="542"/>
        <v>111.16620000000002</v>
      </c>
      <c r="J946" s="5">
        <f t="shared" si="542"/>
        <v>116.67015000000004</v>
      </c>
      <c r="K946" s="5">
        <f t="shared" si="542"/>
        <v>116.73810000000005</v>
      </c>
      <c r="L946" s="5">
        <f t="shared" si="542"/>
        <v>124.00875000000003</v>
      </c>
      <c r="M946" s="5">
        <f t="shared" si="542"/>
        <v>131.95890000000006</v>
      </c>
      <c r="N946" s="5">
        <f t="shared" si="542"/>
        <v>138.8218500000001</v>
      </c>
      <c r="O946" s="5">
        <f t="shared" si="542"/>
        <v>147.31560000000007</v>
      </c>
      <c r="P946" s="5">
        <f t="shared" si="542"/>
        <v>158.39145000000008</v>
      </c>
      <c r="Q946" s="5">
        <f t="shared" si="542"/>
        <v>143.51040000000012</v>
      </c>
      <c r="R946" s="5">
        <f t="shared" si="510"/>
        <v>123.92381250000005</v>
      </c>
      <c r="S946" s="15">
        <f t="shared" si="511"/>
        <v>0.00021717748256394555</v>
      </c>
      <c r="T946" s="5">
        <f t="shared" si="512"/>
        <v>99.50144999999999</v>
      </c>
      <c r="U946" s="5">
        <f t="shared" si="513"/>
        <v>114.85815000000002</v>
      </c>
      <c r="V946" s="5">
        <f t="shared" si="514"/>
        <v>131.59650000000008</v>
      </c>
      <c r="W946" s="5">
        <f t="shared" si="515"/>
        <v>149.73915000000008</v>
      </c>
      <c r="X946" s="1"/>
      <c r="Y946" s="1"/>
      <c r="Z946" s="1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spans="1:42" ht="12.75">
      <c r="A947" s="1"/>
      <c r="B947" s="5">
        <f t="shared" si="535"/>
        <v>28</v>
      </c>
      <c r="C947" s="1" t="str">
        <f t="shared" si="535"/>
        <v>Input 28</v>
      </c>
      <c r="D947" s="5"/>
      <c r="E947" s="5" t="str">
        <f t="shared" si="506"/>
        <v> kom</v>
      </c>
      <c r="F947" s="5">
        <f aca="true" t="shared" si="543" ref="F947:Q947">F901*F576</f>
        <v>279.84797699999996</v>
      </c>
      <c r="G947" s="5">
        <f t="shared" si="543"/>
        <v>257.88240779999995</v>
      </c>
      <c r="H947" s="5">
        <f t="shared" si="543"/>
        <v>253.29252779999996</v>
      </c>
      <c r="I947" s="5">
        <f t="shared" si="543"/>
        <v>245.74217519999996</v>
      </c>
      <c r="J947" s="5">
        <f t="shared" si="543"/>
        <v>254.5617294</v>
      </c>
      <c r="K947" s="5">
        <f t="shared" si="543"/>
        <v>278.62766759999994</v>
      </c>
      <c r="L947" s="5">
        <f t="shared" si="543"/>
        <v>255.81097499999996</v>
      </c>
      <c r="M947" s="5">
        <f t="shared" si="543"/>
        <v>241.36582439999998</v>
      </c>
      <c r="N947" s="5">
        <f t="shared" si="543"/>
        <v>225.0208625999999</v>
      </c>
      <c r="O947" s="5">
        <f t="shared" si="543"/>
        <v>209.13089759999988</v>
      </c>
      <c r="P947" s="5">
        <f t="shared" si="543"/>
        <v>200.14770419999988</v>
      </c>
      <c r="Q947" s="5">
        <f t="shared" si="543"/>
        <v>190.90707839999988</v>
      </c>
      <c r="R947" s="5">
        <f t="shared" si="510"/>
        <v>241.02815224999995</v>
      </c>
      <c r="S947" s="15">
        <f t="shared" si="511"/>
        <v>0.00042240378404024935</v>
      </c>
      <c r="T947" s="5">
        <f t="shared" si="512"/>
        <v>263.6743042</v>
      </c>
      <c r="U947" s="5">
        <f t="shared" si="513"/>
        <v>259.64385739999994</v>
      </c>
      <c r="V947" s="5">
        <f t="shared" si="514"/>
        <v>240.73255399999994</v>
      </c>
      <c r="W947" s="5">
        <f t="shared" si="515"/>
        <v>200.0618933999999</v>
      </c>
      <c r="X947" s="1"/>
      <c r="Y947" s="1"/>
      <c r="Z947" s="1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spans="1:42" ht="12.75">
      <c r="A948" s="1"/>
      <c r="B948" s="5">
        <f t="shared" si="535"/>
        <v>29</v>
      </c>
      <c r="C948" s="1" t="str">
        <f t="shared" si="535"/>
        <v>Input 29</v>
      </c>
      <c r="D948" s="5"/>
      <c r="E948" s="5" t="str">
        <f t="shared" si="506"/>
        <v> kg</v>
      </c>
      <c r="F948" s="5">
        <f aca="true" t="shared" si="544" ref="F948:Q948">F902*F577</f>
        <v>33.66375000000001</v>
      </c>
      <c r="G948" s="5">
        <f t="shared" si="544"/>
        <v>25.180249999999976</v>
      </c>
      <c r="H948" s="5">
        <f t="shared" si="544"/>
        <v>9.200250000000048</v>
      </c>
      <c r="I948" s="5">
        <f t="shared" si="544"/>
        <v>12.596000000000032</v>
      </c>
      <c r="J948" s="5">
        <f t="shared" si="544"/>
        <v>5.393250000000037</v>
      </c>
      <c r="K948" s="5">
        <f t="shared" si="544"/>
        <v>10.64550000000007</v>
      </c>
      <c r="L948" s="5">
        <f t="shared" si="544"/>
        <v>12.631250000000067</v>
      </c>
      <c r="M948" s="5">
        <f t="shared" si="544"/>
        <v>13.324500000000105</v>
      </c>
      <c r="N948" s="5">
        <f t="shared" si="544"/>
        <v>13.994250000000097</v>
      </c>
      <c r="O948" s="5">
        <f t="shared" si="544"/>
        <v>14.288000000000096</v>
      </c>
      <c r="P948" s="5">
        <f t="shared" si="544"/>
        <v>20.05725000000006</v>
      </c>
      <c r="Q948" s="5">
        <f t="shared" si="544"/>
        <v>35.414500000000054</v>
      </c>
      <c r="R948" s="5">
        <f t="shared" si="510"/>
        <v>17.199062500000057</v>
      </c>
      <c r="S948" s="15">
        <f t="shared" si="511"/>
        <v>3.0141495979313665E-05</v>
      </c>
      <c r="T948" s="5">
        <f t="shared" si="512"/>
        <v>22.681416666666678</v>
      </c>
      <c r="U948" s="5">
        <f t="shared" si="513"/>
        <v>9.544916666666714</v>
      </c>
      <c r="V948" s="5">
        <f t="shared" si="514"/>
        <v>13.316666666666757</v>
      </c>
      <c r="W948" s="5">
        <f t="shared" si="515"/>
        <v>23.25325000000007</v>
      </c>
      <c r="X948" s="1"/>
      <c r="Y948" s="1"/>
      <c r="Z948" s="1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spans="1:42" ht="12.75">
      <c r="A949" s="1"/>
      <c r="B949" s="5">
        <f t="shared" si="535"/>
        <v>30</v>
      </c>
      <c r="C949" s="1" t="str">
        <f t="shared" si="535"/>
        <v>Input 30</v>
      </c>
      <c r="D949" s="5"/>
      <c r="E949" s="5" t="str">
        <f t="shared" si="506"/>
        <v> kom</v>
      </c>
      <c r="F949" s="5">
        <f aca="true" t="shared" si="545" ref="F949:Q949">F903*F578</f>
        <v>58.5088</v>
      </c>
      <c r="G949" s="5">
        <f t="shared" si="545"/>
        <v>107.1392</v>
      </c>
      <c r="H949" s="5">
        <f t="shared" si="545"/>
        <v>81.4688</v>
      </c>
      <c r="I949" s="5">
        <f t="shared" si="545"/>
        <v>107.4752</v>
      </c>
      <c r="J949" s="5">
        <f t="shared" si="545"/>
        <v>90.8544</v>
      </c>
      <c r="K949" s="5">
        <f t="shared" si="545"/>
        <v>107.7664</v>
      </c>
      <c r="L949" s="5">
        <f t="shared" si="545"/>
        <v>109.648</v>
      </c>
      <c r="M949" s="5">
        <f t="shared" si="545"/>
        <v>138.1184</v>
      </c>
      <c r="N949" s="5">
        <f t="shared" si="545"/>
        <v>108.8528</v>
      </c>
      <c r="O949" s="5">
        <f t="shared" si="545"/>
        <v>145.0848</v>
      </c>
      <c r="P949" s="5">
        <f t="shared" si="545"/>
        <v>117.208</v>
      </c>
      <c r="Q949" s="5">
        <f t="shared" si="545"/>
        <v>100.072</v>
      </c>
      <c r="R949" s="5">
        <f t="shared" si="510"/>
        <v>106.01640000000002</v>
      </c>
      <c r="S949" s="15">
        <f t="shared" si="511"/>
        <v>0.0001857945974870025</v>
      </c>
      <c r="T949" s="5">
        <f t="shared" si="512"/>
        <v>82.37226666666668</v>
      </c>
      <c r="U949" s="5">
        <f t="shared" si="513"/>
        <v>102.032</v>
      </c>
      <c r="V949" s="5">
        <f t="shared" si="514"/>
        <v>118.87306666666666</v>
      </c>
      <c r="W949" s="5">
        <f t="shared" si="515"/>
        <v>120.78826666666667</v>
      </c>
      <c r="X949" s="1"/>
      <c r="Y949" s="1"/>
      <c r="Z949" s="1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spans="1:42" ht="12.75">
      <c r="A950" s="1"/>
      <c r="B950" s="5">
        <f t="shared" si="535"/>
        <v>31</v>
      </c>
      <c r="C950" s="1" t="str">
        <f t="shared" si="535"/>
        <v>Input 31</v>
      </c>
      <c r="D950" s="5"/>
      <c r="E950" s="5" t="str">
        <f t="shared" si="506"/>
        <v> kom</v>
      </c>
      <c r="F950" s="5">
        <f aca="true" t="shared" si="546" ref="F950:Q950">F904*F579</f>
        <v>245.56</v>
      </c>
      <c r="G950" s="5">
        <f t="shared" si="546"/>
        <v>249.032</v>
      </c>
      <c r="H950" s="5">
        <f t="shared" si="546"/>
        <v>257.992</v>
      </c>
      <c r="I950" s="5">
        <f t="shared" si="546"/>
        <v>346.528</v>
      </c>
      <c r="J950" s="5">
        <f t="shared" si="546"/>
        <v>280.616</v>
      </c>
      <c r="K950" s="5">
        <f t="shared" si="546"/>
        <v>300.944</v>
      </c>
      <c r="L950" s="5">
        <f t="shared" si="546"/>
        <v>261.8</v>
      </c>
      <c r="M950" s="5">
        <f t="shared" si="546"/>
        <v>256.816</v>
      </c>
      <c r="N950" s="5">
        <f t="shared" si="546"/>
        <v>254.184</v>
      </c>
      <c r="O950" s="5">
        <f t="shared" si="546"/>
        <v>322.784</v>
      </c>
      <c r="P950" s="5">
        <f t="shared" si="546"/>
        <v>330.568</v>
      </c>
      <c r="Q950" s="5">
        <f t="shared" si="546"/>
        <v>291.536</v>
      </c>
      <c r="R950" s="5">
        <f t="shared" si="510"/>
        <v>283.1966666666667</v>
      </c>
      <c r="S950" s="15">
        <f t="shared" si="511"/>
        <v>0.0004963044462271323</v>
      </c>
      <c r="T950" s="5">
        <f t="shared" si="512"/>
        <v>250.86133333333336</v>
      </c>
      <c r="U950" s="5">
        <f t="shared" si="513"/>
        <v>309.36266666666666</v>
      </c>
      <c r="V950" s="5">
        <f t="shared" si="514"/>
        <v>257.59999999999997</v>
      </c>
      <c r="W950" s="5">
        <f t="shared" si="515"/>
        <v>314.9626666666666</v>
      </c>
      <c r="X950" s="1"/>
      <c r="Y950" s="1"/>
      <c r="Z950" s="1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spans="1:42" ht="12.75">
      <c r="A951" s="1"/>
      <c r="B951" s="5">
        <f t="shared" si="535"/>
        <v>32</v>
      </c>
      <c r="C951" s="1" t="str">
        <f t="shared" si="535"/>
        <v>Input 32</v>
      </c>
      <c r="D951" s="5"/>
      <c r="E951" s="5" t="str">
        <f t="shared" si="506"/>
        <v> kom</v>
      </c>
      <c r="F951" s="5">
        <f aca="true" t="shared" si="547" ref="F951:Q951">F905*F580</f>
        <v>3.1430749999999996</v>
      </c>
      <c r="G951" s="5">
        <f t="shared" si="547"/>
        <v>2.124005</v>
      </c>
      <c r="H951" s="5">
        <f t="shared" si="547"/>
        <v>1.2621049999999998</v>
      </c>
      <c r="I951" s="5">
        <f t="shared" si="547"/>
        <v>4.5258199999999995</v>
      </c>
      <c r="J951" s="5">
        <f t="shared" si="547"/>
        <v>3.901365</v>
      </c>
      <c r="K951" s="5">
        <f t="shared" si="547"/>
        <v>3.1586100000000004</v>
      </c>
      <c r="L951" s="5">
        <f t="shared" si="547"/>
        <v>2.4716250000000004</v>
      </c>
      <c r="M951" s="5">
        <f t="shared" si="547"/>
        <v>5.49029</v>
      </c>
      <c r="N951" s="5">
        <f t="shared" si="547"/>
        <v>4.367285000000001</v>
      </c>
      <c r="O951" s="5">
        <f t="shared" si="547"/>
        <v>3.5856600000000003</v>
      </c>
      <c r="P951" s="5">
        <f t="shared" si="547"/>
        <v>6.719245</v>
      </c>
      <c r="Q951" s="5">
        <f t="shared" si="547"/>
        <v>6.22999</v>
      </c>
      <c r="R951" s="5">
        <f t="shared" si="510"/>
        <v>3.914922916666667</v>
      </c>
      <c r="S951" s="15">
        <f t="shared" si="511"/>
        <v>6.860934039400744E-06</v>
      </c>
      <c r="T951" s="5">
        <f t="shared" si="512"/>
        <v>2.176395</v>
      </c>
      <c r="U951" s="5">
        <f t="shared" si="513"/>
        <v>3.861931666666667</v>
      </c>
      <c r="V951" s="5">
        <f t="shared" si="514"/>
        <v>4.109733333333334</v>
      </c>
      <c r="W951" s="5">
        <f t="shared" si="515"/>
        <v>5.511631666666666</v>
      </c>
      <c r="X951" s="1"/>
      <c r="Y951" s="1"/>
      <c r="Z951" s="1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spans="1:42" ht="12.75">
      <c r="A952" s="1"/>
      <c r="B952" s="5">
        <f t="shared" si="535"/>
        <v>33</v>
      </c>
      <c r="C952" s="1" t="str">
        <f t="shared" si="535"/>
        <v>Input 33</v>
      </c>
      <c r="D952" s="5"/>
      <c r="E952" s="5" t="str">
        <f t="shared" si="506"/>
        <v> kom</v>
      </c>
      <c r="F952" s="5">
        <f aca="true" t="shared" si="548" ref="F952:Q952">F906*F581</f>
        <v>7.0775250000000005</v>
      </c>
      <c r="G952" s="5">
        <f t="shared" si="548"/>
        <v>12.353315</v>
      </c>
      <c r="H952" s="5">
        <f t="shared" si="548"/>
        <v>9.174815000000008</v>
      </c>
      <c r="I952" s="5">
        <f t="shared" si="548"/>
        <v>8.377460000000012</v>
      </c>
      <c r="J952" s="5">
        <f t="shared" si="548"/>
        <v>12.105795000000013</v>
      </c>
      <c r="K952" s="5">
        <f t="shared" si="548"/>
        <v>7.694830000000016</v>
      </c>
      <c r="L952" s="5">
        <f t="shared" si="548"/>
        <v>14.701375000000011</v>
      </c>
      <c r="M952" s="5">
        <f t="shared" si="548"/>
        <v>17.263870000000008</v>
      </c>
      <c r="N952" s="5">
        <f t="shared" si="548"/>
        <v>15.583555000000008</v>
      </c>
      <c r="O952" s="5">
        <f t="shared" si="548"/>
        <v>15.676180000000008</v>
      </c>
      <c r="P952" s="5">
        <f t="shared" si="548"/>
        <v>18.08943500000001</v>
      </c>
      <c r="Q952" s="5">
        <f t="shared" si="548"/>
        <v>15.931370000000008</v>
      </c>
      <c r="R952" s="5">
        <f t="shared" si="510"/>
        <v>12.835793750000008</v>
      </c>
      <c r="S952" s="15">
        <f t="shared" si="511"/>
        <v>2.2494832244892615E-05</v>
      </c>
      <c r="T952" s="5">
        <f t="shared" si="512"/>
        <v>9.535218333333335</v>
      </c>
      <c r="U952" s="5">
        <f t="shared" si="513"/>
        <v>9.392695000000012</v>
      </c>
      <c r="V952" s="5">
        <f t="shared" si="514"/>
        <v>15.84960000000001</v>
      </c>
      <c r="W952" s="5">
        <f t="shared" si="515"/>
        <v>16.565661666666674</v>
      </c>
      <c r="X952" s="1"/>
      <c r="Y952" s="1"/>
      <c r="Z952" s="1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spans="1:42" ht="12.75">
      <c r="A953" s="1"/>
      <c r="B953" s="5">
        <f t="shared" si="535"/>
        <v>34</v>
      </c>
      <c r="C953" s="1" t="str">
        <f t="shared" si="535"/>
        <v>Input 34</v>
      </c>
      <c r="D953" s="5"/>
      <c r="E953" s="5" t="str">
        <f t="shared" si="506"/>
        <v> kom</v>
      </c>
      <c r="F953" s="5">
        <f aca="true" t="shared" si="549" ref="F953:Q953">F907*F582</f>
        <v>3.5321</v>
      </c>
      <c r="G953" s="5">
        <f t="shared" si="549"/>
        <v>2.7091999999999996</v>
      </c>
      <c r="H953" s="5">
        <f t="shared" si="549"/>
        <v>1.0633999999999995</v>
      </c>
      <c r="I953" s="5">
        <f t="shared" si="549"/>
        <v>3.317599999999999</v>
      </c>
      <c r="J953" s="5">
        <f t="shared" si="549"/>
        <v>2.494699999999999</v>
      </c>
      <c r="K953" s="5">
        <f t="shared" si="549"/>
        <v>0.8488999999999992</v>
      </c>
      <c r="L953" s="5">
        <f t="shared" si="549"/>
        <v>3.9259999999999993</v>
      </c>
      <c r="M953" s="5">
        <f t="shared" si="549"/>
        <v>2.280199999999999</v>
      </c>
      <c r="N953" s="5">
        <f t="shared" si="549"/>
        <v>0.22294999999999895</v>
      </c>
      <c r="O953" s="5">
        <f t="shared" si="549"/>
        <v>2.0656999999999988</v>
      </c>
      <c r="P953" s="5">
        <f t="shared" si="549"/>
        <v>0.008449999999998965</v>
      </c>
      <c r="Q953" s="5">
        <f t="shared" si="549"/>
        <v>2.2626499999999985</v>
      </c>
      <c r="R953" s="5">
        <f t="shared" si="510"/>
        <v>2.060987499999999</v>
      </c>
      <c r="S953" s="15">
        <f t="shared" si="511"/>
        <v>3.6118972440890594E-06</v>
      </c>
      <c r="T953" s="5">
        <f t="shared" si="512"/>
        <v>2.4348999999999994</v>
      </c>
      <c r="U953" s="5">
        <f t="shared" si="513"/>
        <v>2.2203999999999993</v>
      </c>
      <c r="V953" s="5">
        <f t="shared" si="514"/>
        <v>2.1430499999999992</v>
      </c>
      <c r="W953" s="5">
        <f t="shared" si="515"/>
        <v>1.4455999999999989</v>
      </c>
      <c r="X953" s="1"/>
      <c r="Y953" s="1"/>
      <c r="Z953" s="1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spans="1:42" ht="12.75">
      <c r="A954" s="1"/>
      <c r="B954" s="5">
        <f t="shared" si="535"/>
        <v>35</v>
      </c>
      <c r="C954" s="1" t="str">
        <f t="shared" si="535"/>
        <v>Input 35</v>
      </c>
      <c r="D954" s="5"/>
      <c r="E954" s="5" t="str">
        <f t="shared" si="506"/>
        <v> kom</v>
      </c>
      <c r="F954" s="5">
        <f aca="true" t="shared" si="550" ref="F954:Q954">F908*F583</f>
        <v>24.298299999999998</v>
      </c>
      <c r="G954" s="5">
        <f t="shared" si="550"/>
        <v>19.6313</v>
      </c>
      <c r="H954" s="5">
        <f t="shared" si="550"/>
        <v>25.5385</v>
      </c>
      <c r="I954" s="5">
        <f t="shared" si="550"/>
        <v>26.65</v>
      </c>
      <c r="J954" s="5">
        <f t="shared" si="550"/>
        <v>25.7517</v>
      </c>
      <c r="K954" s="5">
        <f t="shared" si="550"/>
        <v>23.569</v>
      </c>
      <c r="L954" s="5">
        <f t="shared" si="550"/>
        <v>19.636499999999995</v>
      </c>
      <c r="M954" s="5">
        <f t="shared" si="550"/>
        <v>24.842999999999996</v>
      </c>
      <c r="N954" s="5">
        <f t="shared" si="550"/>
        <v>26.531699999999994</v>
      </c>
      <c r="O954" s="5">
        <f t="shared" si="550"/>
        <v>28.969199999999994</v>
      </c>
      <c r="P954" s="5">
        <f t="shared" si="550"/>
        <v>27.18169999999999</v>
      </c>
      <c r="Q954" s="5">
        <f t="shared" si="550"/>
        <v>26.491399999999985</v>
      </c>
      <c r="R954" s="5">
        <f t="shared" si="510"/>
        <v>24.92435833333333</v>
      </c>
      <c r="S954" s="15">
        <f t="shared" si="511"/>
        <v>4.368013933847482E-05</v>
      </c>
      <c r="T954" s="5">
        <f t="shared" si="512"/>
        <v>23.15603333333333</v>
      </c>
      <c r="U954" s="5">
        <f t="shared" si="513"/>
        <v>25.323566666666665</v>
      </c>
      <c r="V954" s="5">
        <f t="shared" si="514"/>
        <v>23.67039999999999</v>
      </c>
      <c r="W954" s="5">
        <f t="shared" si="515"/>
        <v>27.54743333333332</v>
      </c>
      <c r="X954" s="1"/>
      <c r="Y954" s="1"/>
      <c r="Z954" s="1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spans="1:42" ht="12.75">
      <c r="A955" s="1"/>
      <c r="B955" s="5">
        <f t="shared" si="535"/>
        <v>36</v>
      </c>
      <c r="C955" s="1" t="str">
        <f t="shared" si="535"/>
        <v>Input 36</v>
      </c>
      <c r="D955" s="5"/>
      <c r="E955" s="5" t="str">
        <f t="shared" si="506"/>
        <v> m</v>
      </c>
      <c r="F955" s="5">
        <f aca="true" t="shared" si="551" ref="F955:Q955">F909*F584</f>
        <v>839.5</v>
      </c>
      <c r="G955" s="5">
        <f t="shared" si="551"/>
        <v>717.14</v>
      </c>
      <c r="H955" s="5">
        <f t="shared" si="551"/>
        <v>436.54</v>
      </c>
      <c r="I955" s="5">
        <f t="shared" si="551"/>
        <v>697.36</v>
      </c>
      <c r="J955" s="5">
        <f t="shared" si="551"/>
        <v>458.62</v>
      </c>
      <c r="K955" s="5">
        <f t="shared" si="551"/>
        <v>468.28000000000003</v>
      </c>
      <c r="L955" s="5">
        <f t="shared" si="551"/>
        <v>448.5</v>
      </c>
      <c r="M955" s="5">
        <f t="shared" si="551"/>
        <v>391.92</v>
      </c>
      <c r="N955" s="5">
        <f t="shared" si="551"/>
        <v>249.78</v>
      </c>
      <c r="O955" s="5">
        <f t="shared" si="551"/>
        <v>215.28</v>
      </c>
      <c r="P955" s="5">
        <f t="shared" si="551"/>
        <v>294.86</v>
      </c>
      <c r="Q955" s="5">
        <f t="shared" si="551"/>
        <v>267.72</v>
      </c>
      <c r="R955" s="5">
        <f t="shared" si="510"/>
        <v>457.12499999999994</v>
      </c>
      <c r="S955" s="15">
        <f t="shared" si="511"/>
        <v>0.0008011152555288238</v>
      </c>
      <c r="T955" s="5">
        <f t="shared" si="512"/>
        <v>664.3933333333333</v>
      </c>
      <c r="U955" s="5">
        <f t="shared" si="513"/>
        <v>541.42</v>
      </c>
      <c r="V955" s="5">
        <f t="shared" si="514"/>
        <v>363.40000000000003</v>
      </c>
      <c r="W955" s="5">
        <f t="shared" si="515"/>
        <v>259.2866666666667</v>
      </c>
      <c r="X955" s="1"/>
      <c r="Y955" s="1"/>
      <c r="Z955" s="1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spans="1:42" ht="12.75">
      <c r="A956" s="1"/>
      <c r="B956" s="5">
        <f t="shared" si="535"/>
        <v>37</v>
      </c>
      <c r="C956" s="1" t="str">
        <f t="shared" si="535"/>
        <v>Input 37</v>
      </c>
      <c r="D956" s="5"/>
      <c r="E956" s="5" t="str">
        <f t="shared" si="506"/>
        <v> kg</v>
      </c>
      <c r="F956" s="5">
        <f aca="true" t="shared" si="552" ref="F956:Q956">F910*F585</f>
        <v>76680</v>
      </c>
      <c r="G956" s="5">
        <f t="shared" si="552"/>
        <v>76680</v>
      </c>
      <c r="H956" s="5">
        <f t="shared" si="552"/>
        <v>76680</v>
      </c>
      <c r="I956" s="5">
        <f t="shared" si="552"/>
        <v>76680</v>
      </c>
      <c r="J956" s="5">
        <f t="shared" si="552"/>
        <v>76680</v>
      </c>
      <c r="K956" s="5">
        <f t="shared" si="552"/>
        <v>76680</v>
      </c>
      <c r="L956" s="5">
        <f t="shared" si="552"/>
        <v>76680</v>
      </c>
      <c r="M956" s="5">
        <f t="shared" si="552"/>
        <v>76680</v>
      </c>
      <c r="N956" s="5">
        <f t="shared" si="552"/>
        <v>76680</v>
      </c>
      <c r="O956" s="5">
        <f t="shared" si="552"/>
        <v>76680</v>
      </c>
      <c r="P956" s="5">
        <f t="shared" si="552"/>
        <v>76680</v>
      </c>
      <c r="Q956" s="5">
        <f t="shared" si="552"/>
        <v>76680</v>
      </c>
      <c r="R956" s="5">
        <f t="shared" si="510"/>
        <v>76680</v>
      </c>
      <c r="S956" s="15">
        <f t="shared" si="511"/>
        <v>0.13438231948362092</v>
      </c>
      <c r="T956" s="5">
        <f t="shared" si="512"/>
        <v>76680</v>
      </c>
      <c r="U956" s="5">
        <f t="shared" si="513"/>
        <v>76680</v>
      </c>
      <c r="V956" s="5">
        <f t="shared" si="514"/>
        <v>76680</v>
      </c>
      <c r="W956" s="5">
        <f t="shared" si="515"/>
        <v>76680</v>
      </c>
      <c r="X956" s="1"/>
      <c r="Y956" s="1"/>
      <c r="Z956" s="1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spans="1:42" ht="12.75">
      <c r="A957" s="1"/>
      <c r="B957" s="5">
        <f t="shared" si="535"/>
        <v>38</v>
      </c>
      <c r="C957" s="1" t="str">
        <f t="shared" si="535"/>
        <v>Input 38</v>
      </c>
      <c r="D957" s="5"/>
      <c r="E957" s="5" t="str">
        <f t="shared" si="506"/>
        <v> m2</v>
      </c>
      <c r="F957" s="5">
        <f aca="true" t="shared" si="553" ref="F957:Q957">F911*F586</f>
        <v>0</v>
      </c>
      <c r="G957" s="5">
        <f t="shared" si="553"/>
        <v>0</v>
      </c>
      <c r="H957" s="5">
        <f t="shared" si="553"/>
        <v>0</v>
      </c>
      <c r="I957" s="5">
        <f t="shared" si="553"/>
        <v>0</v>
      </c>
      <c r="J957" s="5">
        <f t="shared" si="553"/>
        <v>0</v>
      </c>
      <c r="K957" s="5">
        <f t="shared" si="553"/>
        <v>0</v>
      </c>
      <c r="L957" s="5">
        <f t="shared" si="553"/>
        <v>0</v>
      </c>
      <c r="M957" s="5">
        <f t="shared" si="553"/>
        <v>0</v>
      </c>
      <c r="N957" s="5">
        <f t="shared" si="553"/>
        <v>0</v>
      </c>
      <c r="O957" s="5">
        <f t="shared" si="553"/>
        <v>0</v>
      </c>
      <c r="P957" s="5">
        <f t="shared" si="553"/>
        <v>0</v>
      </c>
      <c r="Q957" s="5">
        <f t="shared" si="553"/>
        <v>0</v>
      </c>
      <c r="R957" s="5">
        <f t="shared" si="510"/>
        <v>0</v>
      </c>
      <c r="S957" s="15">
        <f t="shared" si="511"/>
        <v>0</v>
      </c>
      <c r="T957" s="5">
        <f t="shared" si="512"/>
        <v>0</v>
      </c>
      <c r="U957" s="5">
        <f t="shared" si="513"/>
        <v>0</v>
      </c>
      <c r="V957" s="5">
        <f t="shared" si="514"/>
        <v>0</v>
      </c>
      <c r="W957" s="5">
        <f t="shared" si="515"/>
        <v>0</v>
      </c>
      <c r="X957" s="1"/>
      <c r="Y957" s="1"/>
      <c r="Z957" s="1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spans="1:42" ht="12.75">
      <c r="A958" s="1"/>
      <c r="B958" s="5">
        <f t="shared" si="535"/>
        <v>39</v>
      </c>
      <c r="C958" s="1" t="str">
        <f t="shared" si="535"/>
        <v>Input 39</v>
      </c>
      <c r="D958" s="5"/>
      <c r="E958" s="5" t="str">
        <f t="shared" si="506"/>
        <v> kom</v>
      </c>
      <c r="F958" s="5">
        <f aca="true" t="shared" si="554" ref="F958:Q958">F912*F587</f>
        <v>0</v>
      </c>
      <c r="G958" s="5">
        <f t="shared" si="554"/>
        <v>0</v>
      </c>
      <c r="H958" s="5">
        <f t="shared" si="554"/>
        <v>0</v>
      </c>
      <c r="I958" s="5">
        <f t="shared" si="554"/>
        <v>0</v>
      </c>
      <c r="J958" s="5">
        <f t="shared" si="554"/>
        <v>0</v>
      </c>
      <c r="K958" s="5">
        <f t="shared" si="554"/>
        <v>0</v>
      </c>
      <c r="L958" s="5">
        <f t="shared" si="554"/>
        <v>0</v>
      </c>
      <c r="M958" s="5">
        <f t="shared" si="554"/>
        <v>0</v>
      </c>
      <c r="N958" s="5">
        <f t="shared" si="554"/>
        <v>0</v>
      </c>
      <c r="O958" s="5">
        <f t="shared" si="554"/>
        <v>0</v>
      </c>
      <c r="P958" s="5">
        <f t="shared" si="554"/>
        <v>0</v>
      </c>
      <c r="Q958" s="5">
        <f t="shared" si="554"/>
        <v>0</v>
      </c>
      <c r="R958" s="5">
        <f t="shared" si="510"/>
        <v>0</v>
      </c>
      <c r="S958" s="15">
        <f t="shared" si="511"/>
        <v>0</v>
      </c>
      <c r="T958" s="5">
        <f t="shared" si="512"/>
        <v>0</v>
      </c>
      <c r="U958" s="5">
        <f t="shared" si="513"/>
        <v>0</v>
      </c>
      <c r="V958" s="5">
        <f t="shared" si="514"/>
        <v>0</v>
      </c>
      <c r="W958" s="5">
        <f t="shared" si="515"/>
        <v>0</v>
      </c>
      <c r="X958" s="1"/>
      <c r="Y958" s="1"/>
      <c r="Z958" s="1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  <row r="959" spans="1:42" ht="12.75">
      <c r="A959" s="1"/>
      <c r="B959" s="5">
        <f t="shared" si="535"/>
        <v>40</v>
      </c>
      <c r="C959" s="5" t="str">
        <f t="shared" si="535"/>
        <v>Input 40</v>
      </c>
      <c r="D959" s="5"/>
      <c r="E959" s="5" t="str">
        <f t="shared" si="506"/>
        <v> kom</v>
      </c>
      <c r="F959" s="5">
        <f aca="true" t="shared" si="555" ref="F959:Q959">F913*F588</f>
        <v>0</v>
      </c>
      <c r="G959" s="5">
        <f t="shared" si="555"/>
        <v>0</v>
      </c>
      <c r="H959" s="5">
        <f t="shared" si="555"/>
        <v>0</v>
      </c>
      <c r="I959" s="5">
        <f t="shared" si="555"/>
        <v>0</v>
      </c>
      <c r="J959" s="5">
        <f t="shared" si="555"/>
        <v>0</v>
      </c>
      <c r="K959" s="5">
        <f t="shared" si="555"/>
        <v>0</v>
      </c>
      <c r="L959" s="5">
        <f t="shared" si="555"/>
        <v>0</v>
      </c>
      <c r="M959" s="5">
        <f t="shared" si="555"/>
        <v>0</v>
      </c>
      <c r="N959" s="5">
        <f t="shared" si="555"/>
        <v>0</v>
      </c>
      <c r="O959" s="5">
        <f t="shared" si="555"/>
        <v>0</v>
      </c>
      <c r="P959" s="5">
        <f t="shared" si="555"/>
        <v>0</v>
      </c>
      <c r="Q959" s="5">
        <f t="shared" si="555"/>
        <v>0</v>
      </c>
      <c r="R959" s="5">
        <f t="shared" si="510"/>
        <v>0</v>
      </c>
      <c r="S959" s="15">
        <f t="shared" si="511"/>
        <v>0</v>
      </c>
      <c r="T959" s="5">
        <f t="shared" si="512"/>
        <v>0</v>
      </c>
      <c r="U959" s="5">
        <f t="shared" si="513"/>
        <v>0</v>
      </c>
      <c r="V959" s="5">
        <f t="shared" si="514"/>
        <v>0</v>
      </c>
      <c r="W959" s="5">
        <f t="shared" si="515"/>
        <v>0</v>
      </c>
      <c r="X959" s="1"/>
      <c r="Y959" s="1"/>
      <c r="Z959" s="1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</row>
    <row r="960" spans="1:42" ht="12.75">
      <c r="A960" s="1"/>
      <c r="B960" s="16"/>
      <c r="C960" s="16" t="str">
        <f>C867</f>
        <v>   Total</v>
      </c>
      <c r="D960" s="16"/>
      <c r="E960" s="16"/>
      <c r="F960" s="16">
        <f aca="true" t="shared" si="556" ref="F960:R960">SUM(F920:F959)</f>
        <v>471646.16935225</v>
      </c>
      <c r="G960" s="16">
        <f t="shared" si="556"/>
        <v>498461.45402254997</v>
      </c>
      <c r="H960" s="16">
        <f t="shared" si="556"/>
        <v>509678.58026255004</v>
      </c>
      <c r="I960" s="16">
        <f t="shared" si="556"/>
        <v>521189.8921282</v>
      </c>
      <c r="J960" s="16">
        <f t="shared" si="556"/>
        <v>536327.0440371501</v>
      </c>
      <c r="K960" s="16">
        <f t="shared" si="556"/>
        <v>542523.2234351</v>
      </c>
      <c r="L960" s="16">
        <f t="shared" si="556"/>
        <v>655792.07329075</v>
      </c>
      <c r="M960" s="16">
        <f t="shared" si="556"/>
        <v>690369.3588308998</v>
      </c>
      <c r="N960" s="16">
        <f t="shared" si="556"/>
        <v>595119.2101663501</v>
      </c>
      <c r="O960" s="16">
        <f t="shared" si="556"/>
        <v>601399.8228926</v>
      </c>
      <c r="P960" s="16">
        <f t="shared" si="556"/>
        <v>608759.0982409499</v>
      </c>
      <c r="Q960" s="16">
        <f t="shared" si="556"/>
        <v>616063.4209498998</v>
      </c>
      <c r="R960" s="16">
        <f t="shared" si="556"/>
        <v>570610.7789674376</v>
      </c>
      <c r="S960" s="15">
        <f t="shared" si="511"/>
        <v>1</v>
      </c>
      <c r="T960" s="5">
        <f>SUM(T920:T959)</f>
        <v>493262.06787911657</v>
      </c>
      <c r="U960" s="5">
        <f>SUM(U920:U959)</f>
        <v>533346.7198668167</v>
      </c>
      <c r="V960" s="5">
        <f>SUM(V920:V959)</f>
        <v>647093.5474293333</v>
      </c>
      <c r="W960" s="5">
        <f>SUM(W920:W959)</f>
        <v>608740.7806944834</v>
      </c>
      <c r="X960" s="1"/>
      <c r="Y960" s="1"/>
      <c r="Z960" s="1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</row>
    <row r="961" spans="1:42" ht="12.75">
      <c r="A961" s="1"/>
      <c r="B961" s="1"/>
      <c r="C961" s="1"/>
      <c r="D961" s="1"/>
      <c r="E961" s="1"/>
      <c r="F961" s="15">
        <f aca="true" t="shared" si="557" ref="F961:R961">F960/$R960</f>
        <v>0.8265637221324992</v>
      </c>
      <c r="G961" s="15">
        <f t="shared" si="557"/>
        <v>0.8735577251529543</v>
      </c>
      <c r="H961" s="15">
        <f t="shared" si="557"/>
        <v>0.8932158295096548</v>
      </c>
      <c r="I961" s="15">
        <f t="shared" si="557"/>
        <v>0.9133894965519783</v>
      </c>
      <c r="J961" s="15">
        <f t="shared" si="557"/>
        <v>0.9399174775626804</v>
      </c>
      <c r="K961" s="15">
        <f t="shared" si="557"/>
        <v>0.9507763320153818</v>
      </c>
      <c r="L961" s="15">
        <f t="shared" si="557"/>
        <v>1.1492809064656198</v>
      </c>
      <c r="M961" s="15">
        <f t="shared" si="557"/>
        <v>1.2098778787182645</v>
      </c>
      <c r="N961" s="15">
        <f t="shared" si="557"/>
        <v>1.0429512236752037</v>
      </c>
      <c r="O961" s="15">
        <f t="shared" si="557"/>
        <v>1.0539580482178719</v>
      </c>
      <c r="P961" s="15">
        <f t="shared" si="557"/>
        <v>1.0668552377200875</v>
      </c>
      <c r="Q961" s="15">
        <f t="shared" si="557"/>
        <v>1.0796561222778023</v>
      </c>
      <c r="R961" s="15">
        <f t="shared" si="557"/>
        <v>1</v>
      </c>
      <c r="S961" s="15"/>
      <c r="T961" s="15">
        <f>T960/$R960</f>
        <v>0.8644457589317026</v>
      </c>
      <c r="U961" s="15">
        <f>U960/$R960</f>
        <v>0.9346944353766801</v>
      </c>
      <c r="V961" s="15">
        <f>V960/$R960</f>
        <v>1.134036669619696</v>
      </c>
      <c r="W961" s="15">
        <f>W960/$R960</f>
        <v>1.066823136071921</v>
      </c>
      <c r="X961" s="1"/>
      <c r="Y961" s="1"/>
      <c r="Z961" s="1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</row>
    <row r="962" spans="1:42" ht="12.75">
      <c r="A962" s="3">
        <v>13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5"/>
      <c r="T962" s="1"/>
      <c r="U962" s="1"/>
      <c r="V962" s="1"/>
      <c r="W962" s="1"/>
      <c r="X962" s="1"/>
      <c r="Y962" s="1"/>
      <c r="Z962" s="1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</row>
    <row r="963" spans="1:42" ht="12.75">
      <c r="A963" s="1"/>
      <c r="B963" s="3" t="s">
        <v>227</v>
      </c>
      <c r="C963" s="3" t="s">
        <v>412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5"/>
      <c r="T963" s="1"/>
      <c r="U963" s="1"/>
      <c r="V963" s="1"/>
      <c r="W963" s="1"/>
      <c r="X963" s="1"/>
      <c r="Y963" s="1"/>
      <c r="Z963" s="1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</row>
    <row r="964" spans="1:42" ht="12.75">
      <c r="A964" s="1"/>
      <c r="B964" s="1"/>
      <c r="C964" s="1"/>
      <c r="D964" s="1"/>
      <c r="E964" s="1"/>
      <c r="F964" s="1" t="str">
        <f>D8</f>
        <v> - EUR</v>
      </c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5"/>
      <c r="T964" s="1" t="str">
        <f>F964</f>
        <v> - EUR</v>
      </c>
      <c r="U964" s="1"/>
      <c r="V964" s="1"/>
      <c r="W964" s="1"/>
      <c r="X964" s="1"/>
      <c r="Y964" s="1"/>
      <c r="Z964" s="1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</row>
    <row r="965" spans="1:42" ht="12.75">
      <c r="A965" s="1"/>
      <c r="B965" s="8" t="s">
        <v>255</v>
      </c>
      <c r="C965" s="8" t="s">
        <v>256</v>
      </c>
      <c r="D965" s="8"/>
      <c r="E965" s="8" t="str">
        <f aca="true" t="shared" si="558" ref="E965:E1006">D501</f>
        <v>  Units</v>
      </c>
      <c r="F965" s="14"/>
      <c r="G965" s="14" t="str">
        <f>G162</f>
        <v>  By month</v>
      </c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8" t="str">
        <f>R162</f>
        <v>    Total</v>
      </c>
      <c r="S965" s="15"/>
      <c r="T965" s="5"/>
      <c r="U965" s="5" t="str">
        <f>U162</f>
        <v>Quarterly</v>
      </c>
      <c r="V965" s="5"/>
      <c r="W965" s="5"/>
      <c r="X965" s="1"/>
      <c r="Y965" s="1"/>
      <c r="Z965" s="1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</row>
    <row r="966" spans="1:42" ht="12.75">
      <c r="A966" s="1"/>
      <c r="B966" s="12" t="str">
        <f aca="true" t="shared" si="559" ref="B966:C984">B502</f>
        <v> </v>
      </c>
      <c r="C966" s="12" t="str">
        <f t="shared" si="559"/>
        <v> </v>
      </c>
      <c r="D966" s="12"/>
      <c r="E966" s="12" t="str">
        <f t="shared" si="558"/>
        <v> </v>
      </c>
      <c r="F966" s="12" t="str">
        <f aca="true" t="shared" si="560" ref="F966:Q966">D11</f>
        <v>        1</v>
      </c>
      <c r="G966" s="12" t="str">
        <f t="shared" si="560"/>
        <v>        2</v>
      </c>
      <c r="H966" s="12" t="str">
        <f t="shared" si="560"/>
        <v>        3</v>
      </c>
      <c r="I966" s="12" t="str">
        <f t="shared" si="560"/>
        <v>        4</v>
      </c>
      <c r="J966" s="12" t="str">
        <f t="shared" si="560"/>
        <v>        5</v>
      </c>
      <c r="K966" s="12" t="str">
        <f t="shared" si="560"/>
        <v>        6</v>
      </c>
      <c r="L966" s="12" t="str">
        <f t="shared" si="560"/>
        <v>        7</v>
      </c>
      <c r="M966" s="12" t="str">
        <f t="shared" si="560"/>
        <v>        8</v>
      </c>
      <c r="N966" s="12" t="str">
        <f t="shared" si="560"/>
        <v>        9</v>
      </c>
      <c r="O966" s="12" t="str">
        <f t="shared" si="560"/>
        <v>        10</v>
      </c>
      <c r="P966" s="12" t="str">
        <f t="shared" si="560"/>
        <v>        11</v>
      </c>
      <c r="Q966" s="12" t="str">
        <f t="shared" si="560"/>
        <v>        12</v>
      </c>
      <c r="R966" s="12" t="str">
        <f>R163</f>
        <v> </v>
      </c>
      <c r="S966" s="15"/>
      <c r="T966" s="5" t="str">
        <f>T163</f>
        <v>       Q1</v>
      </c>
      <c r="U966" s="5" t="str">
        <f>U163</f>
        <v>       Q2</v>
      </c>
      <c r="V966" s="5" t="str">
        <f>V163</f>
        <v>       Q3</v>
      </c>
      <c r="W966" s="5" t="str">
        <f>W163</f>
        <v>       Q4</v>
      </c>
      <c r="X966" s="1"/>
      <c r="Y966" s="1"/>
      <c r="Z966" s="1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</row>
    <row r="967" spans="1:42" ht="12.75">
      <c r="A967" s="1"/>
      <c r="B967" s="5">
        <f t="shared" si="559"/>
        <v>1</v>
      </c>
      <c r="C967" s="1" t="str">
        <f t="shared" si="559"/>
        <v>Input 1</v>
      </c>
      <c r="D967" s="5"/>
      <c r="E967" s="5" t="str">
        <f t="shared" si="558"/>
        <v> kg</v>
      </c>
      <c r="F967" s="5">
        <f aca="true" t="shared" si="561" ref="F967:Q967">$E503*F$210*F549+$F503*F$211*F549+$G503*F$212*F549+$H503*F$213*F549+$I503*F$214*F549+$J503*F$215*F549+$K503*F$216*F549+$L503*F$217*F549+$M503*F$218*F549+$N503*F$219*F549+$O503*F$220*F549+$P503*F$221*F549+$Q503*F$222*F549+$R503*F$223*F549+$S503*F$224*F549+$T503*F$225*F549+$U503*F$226*F549+$V503*F$227*F549+$W503*F$228*F549+$X503*F$229*F549</f>
        <v>19741.902749999997</v>
      </c>
      <c r="G967" s="5">
        <f t="shared" si="561"/>
        <v>28617.75675</v>
      </c>
      <c r="H967" s="5">
        <f t="shared" si="561"/>
        <v>33349.44150000001</v>
      </c>
      <c r="I967" s="5">
        <f t="shared" si="561"/>
        <v>35777.37825</v>
      </c>
      <c r="J967" s="5">
        <f t="shared" si="561"/>
        <v>31841.06175</v>
      </c>
      <c r="K967" s="5">
        <f t="shared" si="561"/>
        <v>30377.502000000004</v>
      </c>
      <c r="L967" s="5">
        <f t="shared" si="561"/>
        <v>28099.712249999997</v>
      </c>
      <c r="M967" s="5">
        <f t="shared" si="561"/>
        <v>32017.72725</v>
      </c>
      <c r="N967" s="5">
        <f t="shared" si="561"/>
        <v>42474.420000000006</v>
      </c>
      <c r="O967" s="5">
        <f t="shared" si="561"/>
        <v>46131.17175000001</v>
      </c>
      <c r="P967" s="5">
        <f t="shared" si="561"/>
        <v>46511.5815</v>
      </c>
      <c r="Q967" s="5">
        <f t="shared" si="561"/>
        <v>33617.05425</v>
      </c>
      <c r="R967" s="5">
        <f aca="true" t="shared" si="562" ref="R967:R1006">SUM(F967:Q967)</f>
        <v>408556.7099999999</v>
      </c>
      <c r="S967" s="15">
        <f aca="true" t="shared" si="563" ref="S967:S1007">R967/R$1007</f>
        <v>0.08165152661251288</v>
      </c>
      <c r="T967" s="5">
        <f aca="true" t="shared" si="564" ref="T967:T1006">SUM(F967:H967)</f>
        <v>81709.101</v>
      </c>
      <c r="U967" s="5">
        <f aca="true" t="shared" si="565" ref="U967:U1006">SUM(I967:K967)</f>
        <v>97995.94200000001</v>
      </c>
      <c r="V967" s="5">
        <f aca="true" t="shared" si="566" ref="V967:V1006">SUM(L967:N967)</f>
        <v>102591.85949999999</v>
      </c>
      <c r="W967" s="5">
        <f aca="true" t="shared" si="567" ref="W967:W1006">SUM(O967:Q967)</f>
        <v>126259.80750000001</v>
      </c>
      <c r="X967" s="1"/>
      <c r="Y967" s="1"/>
      <c r="Z967" s="1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</row>
    <row r="968" spans="1:42" ht="12.75">
      <c r="A968" s="1"/>
      <c r="B968" s="5">
        <f t="shared" si="559"/>
        <v>2</v>
      </c>
      <c r="C968" s="1" t="str">
        <f t="shared" si="559"/>
        <v>Input 2</v>
      </c>
      <c r="D968" s="5"/>
      <c r="E968" s="5" t="str">
        <f t="shared" si="558"/>
        <v> kg</v>
      </c>
      <c r="F968" s="5">
        <f aca="true" t="shared" si="568" ref="F968:Q968">$E504*F$210*F550+$F504*F$211*F550+$G504*F$212*F550+$H504*F$213*F550+$I504*F$214*F550+$J504*F$215*F550+$K504*F$216*F550+$L504*F$217*F550+$M504*F$218*F550+$N504*F$219*F550+$O504*F$220*F550+$P504*F$221*F550+$Q504*F$222*F550+$R504*F$223*F550+$S504*F$224*F550+$T504*F$225*F550+$U504*F$226*F550+$V504*F$227*F550+$W504*F$228*F550+$X504*F$229*F550</f>
        <v>26349.643423999998</v>
      </c>
      <c r="G968" s="5">
        <f t="shared" si="568"/>
        <v>38196.508844</v>
      </c>
      <c r="H968" s="5">
        <f t="shared" si="568"/>
        <v>44512.022538000005</v>
      </c>
      <c r="I968" s="5">
        <f t="shared" si="568"/>
        <v>47752.733418</v>
      </c>
      <c r="J968" s="5">
        <f t="shared" si="568"/>
        <v>42498.982516</v>
      </c>
      <c r="K968" s="5">
        <f t="shared" si="568"/>
        <v>40545.54271</v>
      </c>
      <c r="L968" s="5">
        <f t="shared" si="568"/>
        <v>37505.280622000006</v>
      </c>
      <c r="M968" s="5">
        <f t="shared" si="568"/>
        <v>42734.718054000004</v>
      </c>
      <c r="N968" s="5">
        <f t="shared" si="568"/>
        <v>56691.61966000001</v>
      </c>
      <c r="O968" s="5">
        <f t="shared" si="568"/>
        <v>61572.37412600001</v>
      </c>
      <c r="P968" s="5">
        <f t="shared" si="568"/>
        <v>62080.12212000001</v>
      </c>
      <c r="Q968" s="5">
        <f t="shared" si="568"/>
        <v>44869.400028</v>
      </c>
      <c r="R968" s="5">
        <f t="shared" si="562"/>
        <v>545308.94806</v>
      </c>
      <c r="S968" s="15">
        <f t="shared" si="563"/>
        <v>0.10898195279808892</v>
      </c>
      <c r="T968" s="5">
        <f t="shared" si="564"/>
        <v>109058.17480600001</v>
      </c>
      <c r="U968" s="5">
        <f t="shared" si="565"/>
        <v>130797.25864400002</v>
      </c>
      <c r="V968" s="5">
        <f t="shared" si="566"/>
        <v>136931.618336</v>
      </c>
      <c r="W968" s="5">
        <f t="shared" si="567"/>
        <v>168521.89627400003</v>
      </c>
      <c r="X968" s="1"/>
      <c r="Y968" s="1"/>
      <c r="Z968" s="1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</row>
    <row r="969" spans="1:42" ht="12.75">
      <c r="A969" s="1"/>
      <c r="B969" s="5">
        <f t="shared" si="559"/>
        <v>3</v>
      </c>
      <c r="C969" s="1" t="str">
        <f t="shared" si="559"/>
        <v>Input 3</v>
      </c>
      <c r="D969" s="5"/>
      <c r="E969" s="5" t="str">
        <f t="shared" si="558"/>
        <v> kg</v>
      </c>
      <c r="F969" s="5">
        <f aca="true" t="shared" si="569" ref="F969:Q969">$E505*F$210*F551+$F505*F$211*F551+$G505*F$212*F551+$H505*F$213*F551+$I505*F$214*F551+$J505*F$215*F551+$K505*F$216*F551+$L505*F$217*F551+$M505*F$218*F551+$N505*F$219*F551+$O505*F$220*F551+$P505*F$221*F551+$Q505*F$222*F551+$R505*F$223*F551+$S505*F$224*F551+$T505*F$225*F551+$U505*F$226*F551+$V505*F$227*F551+$W505*F$228*F551+$X505*F$229*F551</f>
        <v>14497.043450000001</v>
      </c>
      <c r="G969" s="5">
        <f t="shared" si="569"/>
        <v>21010.147650000003</v>
      </c>
      <c r="H969" s="5">
        <f t="shared" si="569"/>
        <v>24482.340850000004</v>
      </c>
      <c r="I969" s="5">
        <f t="shared" si="569"/>
        <v>26262.662449999996</v>
      </c>
      <c r="J969" s="5">
        <f t="shared" si="569"/>
        <v>23368.3131</v>
      </c>
      <c r="K969" s="5">
        <f t="shared" si="569"/>
        <v>22294.26475</v>
      </c>
      <c r="L969" s="5">
        <f t="shared" si="569"/>
        <v>20622.91355</v>
      </c>
      <c r="M969" s="5">
        <f t="shared" si="569"/>
        <v>23498.42305</v>
      </c>
      <c r="N969" s="5">
        <f t="shared" si="569"/>
        <v>31171.81435</v>
      </c>
      <c r="O969" s="5">
        <f t="shared" si="569"/>
        <v>33855.56425</v>
      </c>
      <c r="P969" s="5">
        <f t="shared" si="569"/>
        <v>34134.624</v>
      </c>
      <c r="Q969" s="5">
        <f t="shared" si="569"/>
        <v>24672.154550000007</v>
      </c>
      <c r="R969" s="5">
        <f t="shared" si="562"/>
        <v>299870.26600000006</v>
      </c>
      <c r="S969" s="15">
        <f t="shared" si="563"/>
        <v>0.05993015022223066</v>
      </c>
      <c r="T969" s="5">
        <f t="shared" si="564"/>
        <v>59989.531950000004</v>
      </c>
      <c r="U969" s="5">
        <f t="shared" si="565"/>
        <v>71925.24029999999</v>
      </c>
      <c r="V969" s="5">
        <f t="shared" si="566"/>
        <v>75293.15095000001</v>
      </c>
      <c r="W969" s="5">
        <f t="shared" si="567"/>
        <v>92662.34280000001</v>
      </c>
      <c r="X969" s="1"/>
      <c r="Y969" s="1"/>
      <c r="Z969" s="1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</row>
    <row r="970" spans="1:42" ht="12.75">
      <c r="A970" s="1"/>
      <c r="B970" s="5">
        <f t="shared" si="559"/>
        <v>4</v>
      </c>
      <c r="C970" s="1" t="str">
        <f t="shared" si="559"/>
        <v>Input 4</v>
      </c>
      <c r="D970" s="5"/>
      <c r="E970" s="5" t="str">
        <f t="shared" si="558"/>
        <v> kg</v>
      </c>
      <c r="F970" s="5">
        <f aca="true" t="shared" si="570" ref="F970:Q970">$E506*F$210*F552+$F506*F$211*F552+$G506*F$212*F552+$H506*F$213*F552+$I506*F$214*F552+$J506*F$215*F552+$K506*F$216*F552+$L506*F$217*F552+$M506*F$218*F552+$N506*F$219*F552+$O506*F$220*F552+$P506*F$221*F552+$Q506*F$222*F552+$R506*F$223*F552+$S506*F$224*F552+$T506*F$225*F552+$U506*F$226*F552+$V506*F$227*F552+$W506*F$228*F552+$X506*F$229*F552</f>
        <v>15887.606770000002</v>
      </c>
      <c r="G970" s="5">
        <f t="shared" si="570"/>
        <v>23030.58989</v>
      </c>
      <c r="H970" s="5">
        <f t="shared" si="570"/>
        <v>26838.48762</v>
      </c>
      <c r="I970" s="5">
        <f t="shared" si="570"/>
        <v>28792.407910000005</v>
      </c>
      <c r="J970" s="5">
        <f t="shared" si="570"/>
        <v>25624.595290000005</v>
      </c>
      <c r="K970" s="5">
        <f t="shared" si="570"/>
        <v>24446.77256</v>
      </c>
      <c r="L970" s="5">
        <f t="shared" si="570"/>
        <v>22613.685429999998</v>
      </c>
      <c r="M970" s="5">
        <f t="shared" si="570"/>
        <v>25766.76963</v>
      </c>
      <c r="N970" s="5">
        <f t="shared" si="570"/>
        <v>34181.957599999994</v>
      </c>
      <c r="O970" s="5">
        <f t="shared" si="570"/>
        <v>37124.78609000001</v>
      </c>
      <c r="P970" s="5">
        <f t="shared" si="570"/>
        <v>37430.92682000001</v>
      </c>
      <c r="Q970" s="5">
        <f t="shared" si="570"/>
        <v>27053.85319</v>
      </c>
      <c r="R970" s="5">
        <f t="shared" si="562"/>
        <v>328792.4388</v>
      </c>
      <c r="S970" s="15">
        <f t="shared" si="563"/>
        <v>0.06571035038604854</v>
      </c>
      <c r="T970" s="5">
        <f t="shared" si="564"/>
        <v>65756.68428</v>
      </c>
      <c r="U970" s="5">
        <f t="shared" si="565"/>
        <v>78863.77576</v>
      </c>
      <c r="V970" s="5">
        <f t="shared" si="566"/>
        <v>82562.41265999999</v>
      </c>
      <c r="W970" s="5">
        <f t="shared" si="567"/>
        <v>101609.56610000003</v>
      </c>
      <c r="X970" s="1"/>
      <c r="Y970" s="1"/>
      <c r="Z970" s="1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</row>
    <row r="971" spans="1:42" ht="12.75">
      <c r="A971" s="1"/>
      <c r="B971" s="5">
        <f t="shared" si="559"/>
        <v>5</v>
      </c>
      <c r="C971" s="1" t="str">
        <f t="shared" si="559"/>
        <v>Input 5</v>
      </c>
      <c r="D971" s="5"/>
      <c r="E971" s="5" t="str">
        <f t="shared" si="558"/>
        <v> kg</v>
      </c>
      <c r="F971" s="5">
        <f aca="true" t="shared" si="571" ref="F971:Q971">$E507*F$210*F553+$F507*F$211*F553+$G507*F$212*F553+$H507*F$213*F553+$I507*F$214*F553+$J507*F$215*F553+$K507*F$216*F553+$L507*F$217*F553+$M507*F$218*F553+$N507*F$219*F553+$O507*F$220*F553+$P507*F$221*F553+$Q507*F$222*F553+$R507*F$223*F553+$S507*F$224*F553+$T507*F$225*F553+$U507*F$226*F553+$V507*F$227*F553+$W507*F$228*F553+$X507*F$229*F553</f>
        <v>1438.2365399999999</v>
      </c>
      <c r="G971" s="5">
        <f t="shared" si="571"/>
        <v>2113.9676999999997</v>
      </c>
      <c r="H971" s="5">
        <f t="shared" si="571"/>
        <v>2461.0645799999993</v>
      </c>
      <c r="I971" s="5">
        <f t="shared" si="571"/>
        <v>2690.0008199999997</v>
      </c>
      <c r="J971" s="5">
        <f t="shared" si="571"/>
        <v>2475.83466</v>
      </c>
      <c r="K971" s="5">
        <f t="shared" si="571"/>
        <v>2353.9814999999994</v>
      </c>
      <c r="L971" s="5">
        <f t="shared" si="571"/>
        <v>2208.126959999999</v>
      </c>
      <c r="M971" s="5">
        <f t="shared" si="571"/>
        <v>2499.83604</v>
      </c>
      <c r="N971" s="5">
        <f t="shared" si="571"/>
        <v>3258.6488999999997</v>
      </c>
      <c r="O971" s="5">
        <f t="shared" si="571"/>
        <v>3550.3579799999993</v>
      </c>
      <c r="P971" s="5">
        <f t="shared" si="571"/>
        <v>3579.8981399999993</v>
      </c>
      <c r="Q971" s="5">
        <f t="shared" si="571"/>
        <v>2571.8401799999997</v>
      </c>
      <c r="R971" s="5">
        <f t="shared" si="562"/>
        <v>31201.793999999994</v>
      </c>
      <c r="S971" s="15">
        <f t="shared" si="563"/>
        <v>0.00623579065229193</v>
      </c>
      <c r="T971" s="5">
        <f t="shared" si="564"/>
        <v>6013.268819999999</v>
      </c>
      <c r="U971" s="5">
        <f t="shared" si="565"/>
        <v>7519.81698</v>
      </c>
      <c r="V971" s="5">
        <f t="shared" si="566"/>
        <v>7966.6119</v>
      </c>
      <c r="W971" s="5">
        <f t="shared" si="567"/>
        <v>9702.096299999997</v>
      </c>
      <c r="X971" s="1"/>
      <c r="Y971" s="1"/>
      <c r="Z971" s="1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</row>
    <row r="972" spans="1:42" ht="12.75">
      <c r="A972" s="1"/>
      <c r="B972" s="5">
        <f t="shared" si="559"/>
        <v>6</v>
      </c>
      <c r="C972" s="1" t="str">
        <f t="shared" si="559"/>
        <v>Input 6</v>
      </c>
      <c r="D972" s="5"/>
      <c r="E972" s="5" t="str">
        <f t="shared" si="558"/>
        <v> kg</v>
      </c>
      <c r="F972" s="5">
        <f aca="true" t="shared" si="572" ref="F972:Q972">$E508*F$210*F554+$F508*F$211*F554+$G508*F$212*F554+$H508*F$213*F554+$I508*F$214*F554+$J508*F$215*F554+$K508*F$216*F554+$L508*F$217*F554+$M508*F$218*F554+$N508*F$219*F554+$O508*F$220*F554+$P508*F$221*F554+$Q508*F$222*F554+$R508*F$223*F554+$S508*F$224*F554+$T508*F$225*F554+$U508*F$226*F554+$V508*F$227*F554+$W508*F$228*F554+$X508*F$229*F554</f>
        <v>824.6</v>
      </c>
      <c r="G972" s="5">
        <f t="shared" si="572"/>
        <v>1143.8</v>
      </c>
      <c r="H972" s="5">
        <f t="shared" si="572"/>
        <v>1276.8000000000002</v>
      </c>
      <c r="I972" s="5">
        <f t="shared" si="572"/>
        <v>1356.6000000000001</v>
      </c>
      <c r="J972" s="5">
        <f t="shared" si="572"/>
        <v>1569.4</v>
      </c>
      <c r="K972" s="5">
        <f t="shared" si="572"/>
        <v>1436.4</v>
      </c>
      <c r="L972" s="5">
        <f t="shared" si="572"/>
        <v>1463</v>
      </c>
      <c r="M972" s="5">
        <f t="shared" si="572"/>
        <v>1782.2</v>
      </c>
      <c r="N972" s="5">
        <f t="shared" si="572"/>
        <v>1915.2</v>
      </c>
      <c r="O972" s="5">
        <f t="shared" si="572"/>
        <v>2048.2000000000003</v>
      </c>
      <c r="P972" s="5">
        <f t="shared" si="572"/>
        <v>2074.8</v>
      </c>
      <c r="Q972" s="5">
        <f t="shared" si="572"/>
        <v>1729</v>
      </c>
      <c r="R972" s="5">
        <f t="shared" si="562"/>
        <v>18620.000000000004</v>
      </c>
      <c r="S972" s="15">
        <f t="shared" si="563"/>
        <v>0.0037212739096244203</v>
      </c>
      <c r="T972" s="5">
        <f t="shared" si="564"/>
        <v>3245.2000000000003</v>
      </c>
      <c r="U972" s="5">
        <f t="shared" si="565"/>
        <v>4362.4</v>
      </c>
      <c r="V972" s="5">
        <f t="shared" si="566"/>
        <v>5160.4</v>
      </c>
      <c r="W972" s="5">
        <f t="shared" si="567"/>
        <v>5852</v>
      </c>
      <c r="X972" s="1"/>
      <c r="Y972" s="1"/>
      <c r="Z972" s="1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</row>
    <row r="973" spans="1:42" ht="12.75">
      <c r="A973" s="1"/>
      <c r="B973" s="5">
        <f t="shared" si="559"/>
        <v>7</v>
      </c>
      <c r="C973" s="1" t="str">
        <f t="shared" si="559"/>
        <v>Input 7</v>
      </c>
      <c r="D973" s="5"/>
      <c r="E973" s="5" t="str">
        <f t="shared" si="558"/>
        <v> kg</v>
      </c>
      <c r="F973" s="5">
        <f aca="true" t="shared" si="573" ref="F973:Q973">$E509*F$210*F555+$F509*F$211*F555+$G509*F$212*F555+$H509*F$213*F555+$I509*F$214*F555+$J509*F$215*F555+$K509*F$216*F555+$L509*F$217*F555+$M509*F$218*F555+$N509*F$219*F555+$O509*F$220*F555+$P509*F$221*F555+$Q509*F$222*F555+$R509*F$223*F555+$S509*F$224*F555+$T509*F$225*F555+$U509*F$226*F555+$V509*F$227*F555+$W509*F$228*F555+$X509*F$229*F555</f>
        <v>646.1051</v>
      </c>
      <c r="G973" s="5">
        <f t="shared" si="573"/>
        <v>896.2103000000001</v>
      </c>
      <c r="H973" s="5">
        <f t="shared" si="573"/>
        <v>1000.4208</v>
      </c>
      <c r="I973" s="5">
        <f t="shared" si="573"/>
        <v>1062.9471</v>
      </c>
      <c r="J973" s="5">
        <f t="shared" si="573"/>
        <v>1229.6839</v>
      </c>
      <c r="K973" s="5">
        <f t="shared" si="573"/>
        <v>1125.4734</v>
      </c>
      <c r="L973" s="5">
        <f t="shared" si="573"/>
        <v>1146.3155000000002</v>
      </c>
      <c r="M973" s="5">
        <f t="shared" si="573"/>
        <v>1396.4207000000001</v>
      </c>
      <c r="N973" s="5">
        <f t="shared" si="573"/>
        <v>1500.6312</v>
      </c>
      <c r="O973" s="5">
        <f t="shared" si="573"/>
        <v>1604.8417000000002</v>
      </c>
      <c r="P973" s="5">
        <f t="shared" si="573"/>
        <v>1625.6838</v>
      </c>
      <c r="Q973" s="5">
        <f t="shared" si="573"/>
        <v>1354.7365</v>
      </c>
      <c r="R973" s="5">
        <f t="shared" si="562"/>
        <v>14589.470000000001</v>
      </c>
      <c r="S973" s="15">
        <f t="shared" si="563"/>
        <v>0.0029157580057061322</v>
      </c>
      <c r="T973" s="5">
        <f t="shared" si="564"/>
        <v>2542.7362</v>
      </c>
      <c r="U973" s="5">
        <f t="shared" si="565"/>
        <v>3418.1044</v>
      </c>
      <c r="V973" s="5">
        <f t="shared" si="566"/>
        <v>4043.3674</v>
      </c>
      <c r="W973" s="5">
        <f t="shared" si="567"/>
        <v>4585.262000000001</v>
      </c>
      <c r="X973" s="1"/>
      <c r="Y973" s="1"/>
      <c r="Z973" s="1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</row>
    <row r="974" spans="1:42" ht="12.75">
      <c r="A974" s="1"/>
      <c r="B974" s="5">
        <f t="shared" si="559"/>
        <v>8</v>
      </c>
      <c r="C974" s="1" t="str">
        <f t="shared" si="559"/>
        <v>Input 8</v>
      </c>
      <c r="D974" s="5"/>
      <c r="E974" s="5" t="str">
        <f t="shared" si="558"/>
        <v> kg</v>
      </c>
      <c r="F974" s="5">
        <f aca="true" t="shared" si="574" ref="F974:Q974">$E510*F$210*F556+$F510*F$211*F556+$G510*F$212*F556+$H510*F$213*F556+$I510*F$214*F556+$J510*F$215*F556+$K510*F$216*F556+$L510*F$217*F556+$M510*F$218*F556+$N510*F$219*F556+$O510*F$220*F556+$P510*F$221*F556+$Q510*F$222*F556+$R510*F$223*F556+$S510*F$224*F556+$T510*F$225*F556+$U510*F$226*F556+$V510*F$227*F556+$W510*F$228*F556+$X510*F$229*F556</f>
        <v>72.1215</v>
      </c>
      <c r="G974" s="5">
        <f t="shared" si="574"/>
        <v>100.0395</v>
      </c>
      <c r="H974" s="5">
        <f t="shared" si="574"/>
        <v>111.67200000000001</v>
      </c>
      <c r="I974" s="5">
        <f t="shared" si="574"/>
        <v>118.6515</v>
      </c>
      <c r="J974" s="5">
        <f t="shared" si="574"/>
        <v>137.2635</v>
      </c>
      <c r="K974" s="5">
        <f t="shared" si="574"/>
        <v>125.631</v>
      </c>
      <c r="L974" s="5">
        <f t="shared" si="574"/>
        <v>127.95750000000001</v>
      </c>
      <c r="M974" s="5">
        <f t="shared" si="574"/>
        <v>155.87550000000002</v>
      </c>
      <c r="N974" s="5">
        <f t="shared" si="574"/>
        <v>167.508</v>
      </c>
      <c r="O974" s="5">
        <f t="shared" si="574"/>
        <v>179.1405</v>
      </c>
      <c r="P974" s="5">
        <f t="shared" si="574"/>
        <v>181.467</v>
      </c>
      <c r="Q974" s="5">
        <f t="shared" si="574"/>
        <v>151.2225</v>
      </c>
      <c r="R974" s="5">
        <f t="shared" si="562"/>
        <v>1628.5500000000002</v>
      </c>
      <c r="S974" s="15">
        <f t="shared" si="563"/>
        <v>0.0003254715695767373</v>
      </c>
      <c r="T974" s="5">
        <f t="shared" si="564"/>
        <v>283.833</v>
      </c>
      <c r="U974" s="5">
        <f t="shared" si="565"/>
        <v>381.546</v>
      </c>
      <c r="V974" s="5">
        <f t="shared" si="566"/>
        <v>451.341</v>
      </c>
      <c r="W974" s="5">
        <f t="shared" si="567"/>
        <v>511.83000000000004</v>
      </c>
      <c r="X974" s="1"/>
      <c r="Y974" s="1"/>
      <c r="Z974" s="1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</row>
    <row r="975" spans="1:42" ht="12.75">
      <c r="A975" s="1"/>
      <c r="B975" s="5">
        <f t="shared" si="559"/>
        <v>9</v>
      </c>
      <c r="C975" s="1" t="str">
        <f t="shared" si="559"/>
        <v>Input 9</v>
      </c>
      <c r="D975" s="5"/>
      <c r="E975" s="5" t="str">
        <f t="shared" si="558"/>
        <v> kg</v>
      </c>
      <c r="F975" s="5">
        <f aca="true" t="shared" si="575" ref="F975:Q975">$E511*F$210*F557+$F511*F$211*F557+$G511*F$212*F557+$H511*F$213*F557+$I511*F$214*F557+$J511*F$215*F557+$K511*F$216*F557+$L511*F$217*F557+$M511*F$218*F557+$N511*F$219*F557+$O511*F$220*F557+$P511*F$221*F557+$Q511*F$222*F557+$R511*F$223*F557+$S511*F$224*F557+$T511*F$225*F557+$U511*F$226*F557+$V511*F$227*F557+$W511*F$228*F557+$X511*F$229*F557</f>
        <v>4.956900000000001</v>
      </c>
      <c r="G975" s="5">
        <f t="shared" si="575"/>
        <v>6.8757</v>
      </c>
      <c r="H975" s="5">
        <f t="shared" si="575"/>
        <v>7.6752</v>
      </c>
      <c r="I975" s="5">
        <f t="shared" si="575"/>
        <v>8.154900000000001</v>
      </c>
      <c r="J975" s="5">
        <f t="shared" si="575"/>
        <v>9.4341</v>
      </c>
      <c r="K975" s="5">
        <f t="shared" si="575"/>
        <v>8.6346</v>
      </c>
      <c r="L975" s="5">
        <f t="shared" si="575"/>
        <v>8.794500000000001</v>
      </c>
      <c r="M975" s="5">
        <f t="shared" si="575"/>
        <v>10.713300000000002</v>
      </c>
      <c r="N975" s="5">
        <f t="shared" si="575"/>
        <v>11.512800000000002</v>
      </c>
      <c r="O975" s="5">
        <f t="shared" si="575"/>
        <v>12.312300000000002</v>
      </c>
      <c r="P975" s="5">
        <f t="shared" si="575"/>
        <v>12.472200000000003</v>
      </c>
      <c r="Q975" s="5">
        <f t="shared" si="575"/>
        <v>10.393500000000001</v>
      </c>
      <c r="R975" s="5">
        <f t="shared" si="562"/>
        <v>111.93</v>
      </c>
      <c r="S975" s="15">
        <f t="shared" si="563"/>
        <v>2.2369612712366343E-05</v>
      </c>
      <c r="T975" s="5">
        <f t="shared" si="564"/>
        <v>19.507800000000003</v>
      </c>
      <c r="U975" s="5">
        <f t="shared" si="565"/>
        <v>26.223600000000005</v>
      </c>
      <c r="V975" s="5">
        <f t="shared" si="566"/>
        <v>31.020600000000005</v>
      </c>
      <c r="W975" s="5">
        <f t="shared" si="567"/>
        <v>35.178000000000004</v>
      </c>
      <c r="X975" s="1"/>
      <c r="Y975" s="1"/>
      <c r="Z975" s="1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</row>
    <row r="976" spans="1:42" ht="12.75">
      <c r="A976" s="1"/>
      <c r="B976" s="5">
        <f t="shared" si="559"/>
        <v>10</v>
      </c>
      <c r="C976" s="1" t="str">
        <f t="shared" si="559"/>
        <v>Input 10</v>
      </c>
      <c r="D976" s="5"/>
      <c r="E976" s="5" t="str">
        <f t="shared" si="558"/>
        <v> kg</v>
      </c>
      <c r="F976" s="5">
        <f aca="true" t="shared" si="576" ref="F976:Q976">$E512*F$210*F558+$F512*F$211*F558+$G512*F$212*F558+$H512*F$213*F558+$I512*F$214*F558+$J512*F$215*F558+$K512*F$216*F558+$L512*F$217*F558+$M512*F$218*F558+$N512*F$219*F558+$O512*F$220*F558+$P512*F$221*F558+$Q512*F$222*F558+$R512*F$223*F558+$S512*F$224*F558+$T512*F$225*F558+$U512*F$226*F558+$V512*F$227*F558+$W512*F$228*F558+$X512*F$229*F558</f>
        <v>11.6498</v>
      </c>
      <c r="G976" s="5">
        <f t="shared" si="576"/>
        <v>16.159399999999998</v>
      </c>
      <c r="H976" s="5">
        <f t="shared" si="576"/>
        <v>18.0384</v>
      </c>
      <c r="I976" s="5">
        <f t="shared" si="576"/>
        <v>19.1658</v>
      </c>
      <c r="J976" s="5">
        <f t="shared" si="576"/>
        <v>22.1722</v>
      </c>
      <c r="K976" s="5">
        <f t="shared" si="576"/>
        <v>20.293200000000002</v>
      </c>
      <c r="L976" s="5">
        <f t="shared" si="576"/>
        <v>20.669</v>
      </c>
      <c r="M976" s="5">
        <f t="shared" si="576"/>
        <v>25.1786</v>
      </c>
      <c r="N976" s="5">
        <f t="shared" si="576"/>
        <v>27.0576</v>
      </c>
      <c r="O976" s="5">
        <f t="shared" si="576"/>
        <v>28.936600000000002</v>
      </c>
      <c r="P976" s="5">
        <f t="shared" si="576"/>
        <v>29.3124</v>
      </c>
      <c r="Q976" s="5">
        <f t="shared" si="576"/>
        <v>24.427</v>
      </c>
      <c r="R976" s="5">
        <f t="shared" si="562"/>
        <v>263.06</v>
      </c>
      <c r="S976" s="15">
        <f t="shared" si="563"/>
        <v>5.257348628709988E-05</v>
      </c>
      <c r="T976" s="5">
        <f t="shared" si="564"/>
        <v>45.8476</v>
      </c>
      <c r="U976" s="5">
        <f t="shared" si="565"/>
        <v>61.63120000000001</v>
      </c>
      <c r="V976" s="5">
        <f t="shared" si="566"/>
        <v>72.90520000000001</v>
      </c>
      <c r="W976" s="5">
        <f t="shared" si="567"/>
        <v>82.676</v>
      </c>
      <c r="X976" s="1"/>
      <c r="Y976" s="1"/>
      <c r="Z976" s="1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</row>
    <row r="977" spans="1:42" ht="12.75">
      <c r="A977" s="1"/>
      <c r="B977" s="5">
        <f t="shared" si="559"/>
        <v>11</v>
      </c>
      <c r="C977" s="1" t="str">
        <f t="shared" si="559"/>
        <v>Input 11</v>
      </c>
      <c r="D977" s="5"/>
      <c r="E977" s="5" t="str">
        <f t="shared" si="558"/>
        <v> kg</v>
      </c>
      <c r="F977" s="5">
        <f aca="true" t="shared" si="577" ref="F977:Q977">$E513*F$210*F559+$F513*F$211*F559+$G513*F$212*F559+$H513*F$213*F559+$I513*F$214*F559+$J513*F$215*F559+$K513*F$216*F559+$L513*F$217*F559+$M513*F$218*F559+$N513*F$219*F559+$O513*F$220*F559+$P513*F$221*F559+$Q513*F$222*F559+$R513*F$223*F559+$S513*F$224*F559+$T513*F$225*F559+$U513*F$226*F559+$V513*F$227*F559+$W513*F$228*F559+$X513*F$229*F559</f>
        <v>7.5392</v>
      </c>
      <c r="G977" s="5">
        <f t="shared" si="577"/>
        <v>10.4576</v>
      </c>
      <c r="H977" s="5">
        <f t="shared" si="577"/>
        <v>11.673599999999999</v>
      </c>
      <c r="I977" s="5">
        <f t="shared" si="577"/>
        <v>12.403200000000002</v>
      </c>
      <c r="J977" s="5">
        <f t="shared" si="577"/>
        <v>14.3488</v>
      </c>
      <c r="K977" s="5">
        <f t="shared" si="577"/>
        <v>13.132800000000001</v>
      </c>
      <c r="L977" s="5">
        <f t="shared" si="577"/>
        <v>13.376</v>
      </c>
      <c r="M977" s="5">
        <f t="shared" si="577"/>
        <v>16.2944</v>
      </c>
      <c r="N977" s="5">
        <f t="shared" si="577"/>
        <v>17.5104</v>
      </c>
      <c r="O977" s="5">
        <f t="shared" si="577"/>
        <v>18.7264</v>
      </c>
      <c r="P977" s="5">
        <f t="shared" si="577"/>
        <v>18.9696</v>
      </c>
      <c r="Q977" s="5">
        <f t="shared" si="577"/>
        <v>15.808</v>
      </c>
      <c r="R977" s="5">
        <f t="shared" si="562"/>
        <v>170.24</v>
      </c>
      <c r="S977" s="15">
        <f t="shared" si="563"/>
        <v>3.4023075745137555E-05</v>
      </c>
      <c r="T977" s="5">
        <f t="shared" si="564"/>
        <v>29.6704</v>
      </c>
      <c r="U977" s="5">
        <f t="shared" si="565"/>
        <v>39.884800000000006</v>
      </c>
      <c r="V977" s="5">
        <f t="shared" si="566"/>
        <v>47.180800000000005</v>
      </c>
      <c r="W977" s="5">
        <f t="shared" si="567"/>
        <v>53.504</v>
      </c>
      <c r="X977" s="1"/>
      <c r="Y977" s="1"/>
      <c r="Z977" s="1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</row>
    <row r="978" spans="1:42" ht="12.75">
      <c r="A978" s="1"/>
      <c r="B978" s="5">
        <f t="shared" si="559"/>
        <v>12</v>
      </c>
      <c r="C978" s="1" t="str">
        <f t="shared" si="559"/>
        <v>Input 12</v>
      </c>
      <c r="D978" s="5"/>
      <c r="E978" s="5" t="str">
        <f t="shared" si="558"/>
        <v> kg</v>
      </c>
      <c r="F978" s="5">
        <f aca="true" t="shared" si="578" ref="F978:Q978">$E514*F$210*F560+$F514*F$211*F560+$G514*F$212*F560+$H514*F$213*F560+$I514*F$214*F560+$J514*F$215*F560+$K514*F$216*F560+$L514*F$217*F560+$M514*F$218*F560+$N514*F$219*F560+$O514*F$220*F560+$P514*F$221*F560+$Q514*F$222*F560+$R514*F$223*F560+$S514*F$224*F560+$T514*F$225*F560+$U514*F$226*F560+$V514*F$227*F560+$W514*F$228*F560+$X514*F$229*F560</f>
        <v>12774.555300000002</v>
      </c>
      <c r="G978" s="5">
        <f t="shared" si="578"/>
        <v>20499.8391</v>
      </c>
      <c r="H978" s="5">
        <f t="shared" si="578"/>
        <v>24474.235500000003</v>
      </c>
      <c r="I978" s="5">
        <f t="shared" si="578"/>
        <v>27122.478500000005</v>
      </c>
      <c r="J978" s="5">
        <f t="shared" si="578"/>
        <v>25971.068499999998</v>
      </c>
      <c r="K978" s="5">
        <f t="shared" si="578"/>
        <v>24695.0353</v>
      </c>
      <c r="L978" s="5">
        <f t="shared" si="578"/>
        <v>22815.5278</v>
      </c>
      <c r="M978" s="5">
        <f t="shared" si="578"/>
        <v>25853.8956</v>
      </c>
      <c r="N978" s="5">
        <f t="shared" si="578"/>
        <v>34613.4165</v>
      </c>
      <c r="O978" s="5">
        <f t="shared" si="578"/>
        <v>37632.8199</v>
      </c>
      <c r="P978" s="5">
        <f t="shared" si="578"/>
        <v>38018.8809</v>
      </c>
      <c r="Q978" s="5">
        <f t="shared" si="578"/>
        <v>26839.367100000007</v>
      </c>
      <c r="R978" s="5">
        <f t="shared" si="562"/>
        <v>321311.12000000005</v>
      </c>
      <c r="S978" s="15">
        <f t="shared" si="563"/>
        <v>0.06421518194029008</v>
      </c>
      <c r="T978" s="5">
        <f t="shared" si="564"/>
        <v>57748.62990000001</v>
      </c>
      <c r="U978" s="5">
        <f t="shared" si="565"/>
        <v>77788.58230000001</v>
      </c>
      <c r="V978" s="5">
        <f t="shared" si="566"/>
        <v>83282.83989999999</v>
      </c>
      <c r="W978" s="5">
        <f t="shared" si="567"/>
        <v>102491.0679</v>
      </c>
      <c r="X978" s="1"/>
      <c r="Y978" s="1"/>
      <c r="Z978" s="1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</row>
    <row r="979" spans="1:42" ht="12.75">
      <c r="A979" s="1"/>
      <c r="B979" s="5">
        <f t="shared" si="559"/>
        <v>13</v>
      </c>
      <c r="C979" s="1" t="str">
        <f t="shared" si="559"/>
        <v>Input 13</v>
      </c>
      <c r="D979" s="5"/>
      <c r="E979" s="5" t="str">
        <f t="shared" si="558"/>
        <v> kg</v>
      </c>
      <c r="F979" s="5">
        <f aca="true" t="shared" si="579" ref="F979:Q979">$E515*F$210*F561+$F515*F$211*F561+$G515*F$212*F561+$H515*F$213*F561+$I515*F$214*F561+$J515*F$215*F561+$K515*F$216*F561+$L515*F$217*F561+$M515*F$218*F561+$N515*F$219*F561+$O515*F$220*F561+$P515*F$221*F561+$Q515*F$222*F561+$R515*F$223*F561+$S515*F$224*F561+$T515*F$225*F561+$U515*F$226*F561+$V515*F$227*F561+$W515*F$228*F561+$X515*F$229*F561</f>
        <v>37393.8305</v>
      </c>
      <c r="G979" s="5">
        <f t="shared" si="579"/>
        <v>54255.672699999996</v>
      </c>
      <c r="H979" s="5">
        <f t="shared" si="579"/>
        <v>62834.70679999999</v>
      </c>
      <c r="I979" s="5">
        <f t="shared" si="579"/>
        <v>68676.70670000001</v>
      </c>
      <c r="J979" s="5">
        <f t="shared" si="579"/>
        <v>62997.63109999999</v>
      </c>
      <c r="K979" s="5">
        <f t="shared" si="579"/>
        <v>59818.373799999994</v>
      </c>
      <c r="L979" s="5">
        <f t="shared" si="579"/>
        <v>56361.46339999999</v>
      </c>
      <c r="M979" s="5">
        <f t="shared" si="579"/>
        <v>63843.5209</v>
      </c>
      <c r="N979" s="5">
        <f t="shared" si="579"/>
        <v>82579.1101</v>
      </c>
      <c r="O979" s="5">
        <f t="shared" si="579"/>
        <v>90021.4357</v>
      </c>
      <c r="P979" s="5">
        <f t="shared" si="579"/>
        <v>90743.66290000001</v>
      </c>
      <c r="Q979" s="5">
        <f t="shared" si="579"/>
        <v>65426.919400000006</v>
      </c>
      <c r="R979" s="5">
        <f t="shared" si="562"/>
        <v>794953.0340000001</v>
      </c>
      <c r="S979" s="15">
        <f t="shared" si="563"/>
        <v>0.15887422045118016</v>
      </c>
      <c r="T979" s="5">
        <f t="shared" si="564"/>
        <v>154484.21</v>
      </c>
      <c r="U979" s="5">
        <f t="shared" si="565"/>
        <v>191492.7116</v>
      </c>
      <c r="V979" s="5">
        <f t="shared" si="566"/>
        <v>202784.0944</v>
      </c>
      <c r="W979" s="5">
        <f t="shared" si="567"/>
        <v>246192.01800000004</v>
      </c>
      <c r="X979" s="1"/>
      <c r="Y979" s="1"/>
      <c r="Z979" s="1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</row>
    <row r="980" spans="1:42" ht="12.75">
      <c r="A980" s="1"/>
      <c r="B980" s="5">
        <f t="shared" si="559"/>
        <v>14</v>
      </c>
      <c r="C980" s="1" t="str">
        <f t="shared" si="559"/>
        <v>Input 14</v>
      </c>
      <c r="D980" s="5"/>
      <c r="E980" s="5" t="str">
        <f t="shared" si="558"/>
        <v> kg</v>
      </c>
      <c r="F980" s="5">
        <f aca="true" t="shared" si="580" ref="F980:Q980">$E516*F$210*F562+$F516*F$211*F562+$G516*F$212*F562+$H516*F$213*F562+$I516*F$214*F562+$J516*F$215*F562+$K516*F$216*F562+$L516*F$217*F562+$M516*F$218*F562+$N516*F$219*F562+$O516*F$220*F562+$P516*F$221*F562+$Q516*F$222*F562+$R516*F$223*F562+$S516*F$224*F562+$T516*F$225*F562+$U516*F$226*F562+$V516*F$227*F562+$W516*F$228*F562+$X516*F$229*F562</f>
        <v>15074.829</v>
      </c>
      <c r="G980" s="5">
        <f t="shared" si="580"/>
        <v>18089.7948</v>
      </c>
      <c r="H980" s="5">
        <f t="shared" si="580"/>
        <v>21607.2549</v>
      </c>
      <c r="I980" s="5">
        <f t="shared" si="580"/>
        <v>23617.2321</v>
      </c>
      <c r="J980" s="5">
        <f t="shared" si="580"/>
        <v>28642.1751</v>
      </c>
      <c r="K980" s="5">
        <f t="shared" si="580"/>
        <v>28642.1751</v>
      </c>
      <c r="L980" s="5">
        <f t="shared" si="580"/>
        <v>30652.1523</v>
      </c>
      <c r="M980" s="5">
        <f t="shared" si="580"/>
        <v>32159.6352</v>
      </c>
      <c r="N980" s="5">
        <f t="shared" si="580"/>
        <v>33667.1181</v>
      </c>
      <c r="O980" s="5">
        <f t="shared" si="580"/>
        <v>37687.0725</v>
      </c>
      <c r="P980" s="5">
        <f t="shared" si="580"/>
        <v>37184.5782</v>
      </c>
      <c r="Q980" s="5">
        <f t="shared" si="580"/>
        <v>29647.1637</v>
      </c>
      <c r="R980" s="5">
        <f t="shared" si="562"/>
        <v>336671.1809999999</v>
      </c>
      <c r="S980" s="15">
        <f t="shared" si="563"/>
        <v>0.06728494532640926</v>
      </c>
      <c r="T980" s="5">
        <f t="shared" si="564"/>
        <v>54771.8787</v>
      </c>
      <c r="U980" s="5">
        <f t="shared" si="565"/>
        <v>80901.58230000001</v>
      </c>
      <c r="V980" s="5">
        <f t="shared" si="566"/>
        <v>96478.9056</v>
      </c>
      <c r="W980" s="5">
        <f t="shared" si="567"/>
        <v>104518.8144</v>
      </c>
      <c r="X980" s="1"/>
      <c r="Y980" s="1"/>
      <c r="Z980" s="1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</row>
    <row r="981" spans="1:42" ht="12.75">
      <c r="A981" s="1"/>
      <c r="B981" s="5">
        <f t="shared" si="559"/>
        <v>15</v>
      </c>
      <c r="C981" s="1" t="str">
        <f t="shared" si="559"/>
        <v>Input 15</v>
      </c>
      <c r="D981" s="5"/>
      <c r="E981" s="5" t="str">
        <f t="shared" si="558"/>
        <v> kg</v>
      </c>
      <c r="F981" s="5">
        <f aca="true" t="shared" si="581" ref="F981:Q981">$E517*F$210*F563+$F517*F$211*F563+$G517*F$212*F563+$H517*F$213*F563+$I517*F$214*F563+$J517*F$215*F563+$K517*F$216*F563+$L517*F$217*F563+$M517*F$218*F563+$N517*F$219*F563+$O517*F$220*F563+$P517*F$221*F563+$Q517*F$222*F563+$R517*F$223*F563+$S517*F$224*F563+$T517*F$225*F563+$U517*F$226*F563+$V517*F$227*F563+$W517*F$228*F563+$X517*F$229*F563</f>
        <v>0</v>
      </c>
      <c r="G981" s="5">
        <f t="shared" si="581"/>
        <v>0</v>
      </c>
      <c r="H981" s="5">
        <f t="shared" si="581"/>
        <v>0</v>
      </c>
      <c r="I981" s="5">
        <f t="shared" si="581"/>
        <v>0</v>
      </c>
      <c r="J981" s="5">
        <f t="shared" si="581"/>
        <v>0</v>
      </c>
      <c r="K981" s="5">
        <f t="shared" si="581"/>
        <v>0</v>
      </c>
      <c r="L981" s="5">
        <f t="shared" si="581"/>
        <v>0</v>
      </c>
      <c r="M981" s="5">
        <f t="shared" si="581"/>
        <v>0</v>
      </c>
      <c r="N981" s="5">
        <f t="shared" si="581"/>
        <v>0</v>
      </c>
      <c r="O981" s="5">
        <f t="shared" si="581"/>
        <v>0</v>
      </c>
      <c r="P981" s="5">
        <f t="shared" si="581"/>
        <v>0</v>
      </c>
      <c r="Q981" s="5">
        <f t="shared" si="581"/>
        <v>0</v>
      </c>
      <c r="R981" s="5">
        <f t="shared" si="562"/>
        <v>0</v>
      </c>
      <c r="S981" s="15">
        <f t="shared" si="563"/>
        <v>0</v>
      </c>
      <c r="T981" s="5">
        <f t="shared" si="564"/>
        <v>0</v>
      </c>
      <c r="U981" s="5">
        <f t="shared" si="565"/>
        <v>0</v>
      </c>
      <c r="V981" s="5">
        <f t="shared" si="566"/>
        <v>0</v>
      </c>
      <c r="W981" s="5">
        <f t="shared" si="567"/>
        <v>0</v>
      </c>
      <c r="X981" s="1"/>
      <c r="Y981" s="1"/>
      <c r="Z981" s="1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</row>
    <row r="982" spans="1:42" ht="12.75">
      <c r="A982" s="1"/>
      <c r="B982" s="5">
        <f t="shared" si="559"/>
        <v>16</v>
      </c>
      <c r="C982" s="1" t="str">
        <f t="shared" si="559"/>
        <v>Input 16</v>
      </c>
      <c r="D982" s="5"/>
      <c r="E982" s="5" t="str">
        <f t="shared" si="558"/>
        <v> kg</v>
      </c>
      <c r="F982" s="5">
        <f aca="true" t="shared" si="582" ref="F982:Q982">$E518*F$210*F564+$F518*F$211*F564+$G518*F$212*F564+$H518*F$213*F564+$I518*F$214*F564+$J518*F$215*F564+$K518*F$216*F564+$L518*F$217*F564+$M518*F$218*F564+$N518*F$219*F564+$O518*F$220*F564+$P518*F$221*F564+$Q518*F$222*F564+$R518*F$223*F564+$S518*F$224*F564+$T518*F$225*F564+$U518*F$226*F564+$V518*F$227*F564+$W518*F$228*F564+$X518*F$229*F564</f>
        <v>0</v>
      </c>
      <c r="G982" s="5">
        <f t="shared" si="582"/>
        <v>0</v>
      </c>
      <c r="H982" s="5">
        <f t="shared" si="582"/>
        <v>0</v>
      </c>
      <c r="I982" s="5">
        <f t="shared" si="582"/>
        <v>0</v>
      </c>
      <c r="J982" s="5">
        <f t="shared" si="582"/>
        <v>0</v>
      </c>
      <c r="K982" s="5">
        <f t="shared" si="582"/>
        <v>0</v>
      </c>
      <c r="L982" s="5">
        <f t="shared" si="582"/>
        <v>0</v>
      </c>
      <c r="M982" s="5">
        <f t="shared" si="582"/>
        <v>0</v>
      </c>
      <c r="N982" s="5">
        <f t="shared" si="582"/>
        <v>0</v>
      </c>
      <c r="O982" s="5">
        <f t="shared" si="582"/>
        <v>0</v>
      </c>
      <c r="P982" s="5">
        <f t="shared" si="582"/>
        <v>0</v>
      </c>
      <c r="Q982" s="5">
        <f t="shared" si="582"/>
        <v>0</v>
      </c>
      <c r="R982" s="5">
        <f t="shared" si="562"/>
        <v>0</v>
      </c>
      <c r="S982" s="15">
        <f t="shared" si="563"/>
        <v>0</v>
      </c>
      <c r="T982" s="5">
        <f t="shared" si="564"/>
        <v>0</v>
      </c>
      <c r="U982" s="5">
        <f t="shared" si="565"/>
        <v>0</v>
      </c>
      <c r="V982" s="5">
        <f t="shared" si="566"/>
        <v>0</v>
      </c>
      <c r="W982" s="5">
        <f t="shared" si="567"/>
        <v>0</v>
      </c>
      <c r="X982" s="1"/>
      <c r="Y982" s="1"/>
      <c r="Z982" s="1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</row>
    <row r="983" spans="1:42" ht="12.75">
      <c r="A983" s="1"/>
      <c r="B983" s="5">
        <f t="shared" si="559"/>
        <v>17</v>
      </c>
      <c r="C983" s="1" t="str">
        <f t="shared" si="559"/>
        <v>Input 17</v>
      </c>
      <c r="D983" s="5"/>
      <c r="E983" s="5" t="str">
        <f t="shared" si="558"/>
        <v> kg</v>
      </c>
      <c r="F983" s="5">
        <f aca="true" t="shared" si="583" ref="F983:Q983">$E519*F$210*F565+$F519*F$211*F565+$G519*F$212*F565+$H519*F$213*F565+$I519*F$214*F565+$J519*F$215*F565+$K519*F$216*F565+$L519*F$217*F565+$M519*F$218*F565+$N519*F$219*F565+$O519*F$220*F565+$P519*F$221*F565+$Q519*F$222*F565+$R519*F$223*F565+$S519*F$224*F565+$T519*F$225*F565+$U519*F$226*F565+$V519*F$227*F565+$W519*F$228*F565+$X519*F$229*F565</f>
        <v>345.06934550000005</v>
      </c>
      <c r="G983" s="5">
        <f t="shared" si="583"/>
        <v>507.1943525000001</v>
      </c>
      <c r="H983" s="5">
        <f t="shared" si="583"/>
        <v>590.4716785</v>
      </c>
      <c r="I983" s="5">
        <f t="shared" si="583"/>
        <v>645.3992765</v>
      </c>
      <c r="J983" s="5">
        <f t="shared" si="583"/>
        <v>594.0153945</v>
      </c>
      <c r="K983" s="5">
        <f t="shared" si="583"/>
        <v>564.7797375000001</v>
      </c>
      <c r="L983" s="5">
        <f t="shared" si="583"/>
        <v>529.7855420000001</v>
      </c>
      <c r="M983" s="5">
        <f t="shared" si="583"/>
        <v>599.7739330000002</v>
      </c>
      <c r="N983" s="5">
        <f t="shared" si="583"/>
        <v>781.8323425000001</v>
      </c>
      <c r="O983" s="5">
        <f t="shared" si="583"/>
        <v>851.8207335000001</v>
      </c>
      <c r="P983" s="5">
        <f t="shared" si="583"/>
        <v>858.9081655000002</v>
      </c>
      <c r="Q983" s="5">
        <f t="shared" si="583"/>
        <v>617.0495485</v>
      </c>
      <c r="R983" s="5">
        <f t="shared" si="562"/>
        <v>7486.10005</v>
      </c>
      <c r="S983" s="15">
        <f t="shared" si="563"/>
        <v>0.0014961239957520442</v>
      </c>
      <c r="T983" s="5">
        <f t="shared" si="564"/>
        <v>1442.7353765000003</v>
      </c>
      <c r="U983" s="5">
        <f t="shared" si="565"/>
        <v>1804.1944085</v>
      </c>
      <c r="V983" s="5">
        <f t="shared" si="566"/>
        <v>1911.3918175000003</v>
      </c>
      <c r="W983" s="5">
        <f t="shared" si="567"/>
        <v>2327.7784475000003</v>
      </c>
      <c r="X983" s="1"/>
      <c r="Y983" s="1"/>
      <c r="Z983" s="1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</row>
    <row r="984" spans="1:42" ht="12.75">
      <c r="A984" s="1"/>
      <c r="B984" s="5">
        <f t="shared" si="559"/>
        <v>18</v>
      </c>
      <c r="C984" s="1" t="str">
        <f t="shared" si="559"/>
        <v>Input 18</v>
      </c>
      <c r="D984" s="5"/>
      <c r="E984" s="5" t="str">
        <f t="shared" si="558"/>
        <v> kg</v>
      </c>
      <c r="F984" s="5">
        <f aca="true" t="shared" si="584" ref="F984:Q984">$E520*F$210*F566+$F520*F$211*F566+$G520*F$212*F566+$H520*F$213*F566+$I520*F$214*F566+$J520*F$215*F566+$K520*F$216*F566+$L520*F$217*F566+$M520*F$218*F566+$N520*F$219*F566+$O520*F$220*F566+$P520*F$221*F566+$Q520*F$222*F566+$R520*F$223*F566+$S520*F$224*F566+$T520*F$225*F566+$U520*F$226*F566+$V520*F$227*F566+$W520*F$228*F566+$X520*F$229*F566</f>
        <v>1192.185495</v>
      </c>
      <c r="G984" s="5">
        <f t="shared" si="584"/>
        <v>1752.3137249999995</v>
      </c>
      <c r="H984" s="5">
        <f t="shared" si="584"/>
        <v>2040.0298649999997</v>
      </c>
      <c r="I984" s="5">
        <f t="shared" si="584"/>
        <v>2229.800085</v>
      </c>
      <c r="J984" s="5">
        <f t="shared" si="584"/>
        <v>2052.2731049999998</v>
      </c>
      <c r="K984" s="5">
        <f t="shared" si="584"/>
        <v>1951.2663750000002</v>
      </c>
      <c r="L984" s="5">
        <f t="shared" si="584"/>
        <v>1830.3643799999998</v>
      </c>
      <c r="M984" s="5">
        <f t="shared" si="584"/>
        <v>2072.1683699999994</v>
      </c>
      <c r="N984" s="5">
        <f t="shared" si="584"/>
        <v>2701.164825</v>
      </c>
      <c r="O984" s="5">
        <f t="shared" si="584"/>
        <v>2942.9688149999997</v>
      </c>
      <c r="P984" s="5">
        <f t="shared" si="584"/>
        <v>2967.4552949999998</v>
      </c>
      <c r="Q984" s="5">
        <f t="shared" si="584"/>
        <v>2131.8541649999997</v>
      </c>
      <c r="R984" s="5">
        <f t="shared" si="562"/>
        <v>25863.8445</v>
      </c>
      <c r="S984" s="15">
        <f t="shared" si="563"/>
        <v>0.005168982263181151</v>
      </c>
      <c r="T984" s="5">
        <f t="shared" si="564"/>
        <v>4984.529084999999</v>
      </c>
      <c r="U984" s="5">
        <f t="shared" si="565"/>
        <v>6233.339564999999</v>
      </c>
      <c r="V984" s="5">
        <f t="shared" si="566"/>
        <v>6603.697574999999</v>
      </c>
      <c r="W984" s="5">
        <f t="shared" si="567"/>
        <v>8042.278275</v>
      </c>
      <c r="X984" s="1"/>
      <c r="Y984" s="1"/>
      <c r="Z984" s="1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</row>
    <row r="985" spans="1:42" ht="12.75">
      <c r="A985" s="1"/>
      <c r="B985" s="5">
        <f aca="true" t="shared" si="585" ref="B985:C1004">B521</f>
        <v>19</v>
      </c>
      <c r="C985" s="1" t="str">
        <f t="shared" si="585"/>
        <v>Input 19</v>
      </c>
      <c r="D985" s="5"/>
      <c r="E985" s="5" t="str">
        <f t="shared" si="558"/>
        <v> kg</v>
      </c>
      <c r="F985" s="5">
        <f aca="true" t="shared" si="586" ref="F985:Q985">$E521*F$210*F567+$F521*F$211*F567+$G521*F$212*F567+$H521*F$213*F567+$I521*F$214*F567+$J521*F$215*F567+$K521*F$216*F567+$L521*F$217*F567+$M521*F$218*F567+$N521*F$219*F567+$O521*F$220*F567+$P521*F$221*F567+$Q521*F$222*F567+$R521*F$223*F567+$S521*F$224*F567+$T521*F$225*F567+$U521*F$226*F567+$V521*F$227*F567+$W521*F$228*F567+$X521*F$229*F567</f>
        <v>36619.657499999994</v>
      </c>
      <c r="G985" s="5">
        <f t="shared" si="586"/>
        <v>53937.1427</v>
      </c>
      <c r="H985" s="5">
        <f t="shared" si="586"/>
        <v>62168.33529999999</v>
      </c>
      <c r="I985" s="5">
        <f t="shared" si="586"/>
        <v>66549.86769999999</v>
      </c>
      <c r="J985" s="5">
        <f t="shared" si="586"/>
        <v>54222.74609999999</v>
      </c>
      <c r="K985" s="5">
        <f t="shared" si="586"/>
        <v>51567.660599999996</v>
      </c>
      <c r="L985" s="5">
        <f t="shared" si="586"/>
        <v>46198.48769999999</v>
      </c>
      <c r="M985" s="5">
        <f t="shared" si="586"/>
        <v>52452.68909999999</v>
      </c>
      <c r="N985" s="5">
        <f t="shared" si="586"/>
        <v>74047.3845</v>
      </c>
      <c r="O985" s="5">
        <f t="shared" si="586"/>
        <v>80183.5821</v>
      </c>
      <c r="P985" s="5">
        <f t="shared" si="586"/>
        <v>81304.61819999998</v>
      </c>
      <c r="Q985" s="5">
        <f t="shared" si="586"/>
        <v>55461.78599999999</v>
      </c>
      <c r="R985" s="5">
        <f t="shared" si="562"/>
        <v>714713.9575</v>
      </c>
      <c r="S985" s="15">
        <f t="shared" si="563"/>
        <v>0.14283815267933225</v>
      </c>
      <c r="T985" s="5">
        <f t="shared" si="564"/>
        <v>152725.13549999997</v>
      </c>
      <c r="U985" s="5">
        <f t="shared" si="565"/>
        <v>172340.27439999997</v>
      </c>
      <c r="V985" s="5">
        <f t="shared" si="566"/>
        <v>172698.5613</v>
      </c>
      <c r="W985" s="5">
        <f t="shared" si="567"/>
        <v>216949.98629999996</v>
      </c>
      <c r="X985" s="1"/>
      <c r="Y985" s="1"/>
      <c r="Z985" s="1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</row>
    <row r="986" spans="1:42" ht="12.75">
      <c r="A986" s="1"/>
      <c r="B986" s="5">
        <f t="shared" si="585"/>
        <v>20</v>
      </c>
      <c r="C986" s="1" t="str">
        <f t="shared" si="585"/>
        <v>Input 20</v>
      </c>
      <c r="D986" s="5"/>
      <c r="E986" s="5" t="str">
        <f t="shared" si="558"/>
        <v> kg</v>
      </c>
      <c r="F986" s="5">
        <f aca="true" t="shared" si="587" ref="F986:Q986">$E522*F$210*F568+$F522*F$211*F568+$G522*F$212*F568+$H522*F$213*F568+$I522*F$214*F568+$J522*F$215*F568+$K522*F$216*F568+$L522*F$217*F568+$M522*F$218*F568+$N522*F$219*F568+$O522*F$220*F568+$P522*F$221*F568+$Q522*F$222*F568+$R522*F$223*F568+$S522*F$224*F568+$T522*F$225*F568+$U522*F$226*F568+$V522*F$227*F568+$W522*F$228*F568+$X522*F$229*F568</f>
        <v>5936.257920000001</v>
      </c>
      <c r="G986" s="5">
        <f t="shared" si="587"/>
        <v>7143.782400000001</v>
      </c>
      <c r="H986" s="5">
        <f t="shared" si="587"/>
        <v>8541.5664</v>
      </c>
      <c r="I986" s="5">
        <f t="shared" si="587"/>
        <v>8496.51552</v>
      </c>
      <c r="J986" s="5">
        <f t="shared" si="587"/>
        <v>9678.29664</v>
      </c>
      <c r="K986" s="5">
        <f t="shared" si="587"/>
        <v>9424.080960000001</v>
      </c>
      <c r="L986" s="5">
        <f t="shared" si="587"/>
        <v>9749.09088</v>
      </c>
      <c r="M986" s="5">
        <f t="shared" si="587"/>
        <v>10950.581760000001</v>
      </c>
      <c r="N986" s="5">
        <f t="shared" si="587"/>
        <v>11764.313280000002</v>
      </c>
      <c r="O986" s="5">
        <f t="shared" si="587"/>
        <v>13064.352960000002</v>
      </c>
      <c r="P986" s="5">
        <f t="shared" si="587"/>
        <v>12829.042560000002</v>
      </c>
      <c r="Q986" s="5">
        <f t="shared" si="587"/>
        <v>10946.9616</v>
      </c>
      <c r="R986" s="5">
        <f t="shared" si="562"/>
        <v>118524.84288000001</v>
      </c>
      <c r="S986" s="15">
        <f t="shared" si="563"/>
        <v>0.023687615760025656</v>
      </c>
      <c r="T986" s="5">
        <f t="shared" si="564"/>
        <v>21621.606720000003</v>
      </c>
      <c r="U986" s="5">
        <f t="shared" si="565"/>
        <v>27598.89312</v>
      </c>
      <c r="V986" s="5">
        <f t="shared" si="566"/>
        <v>32463.985920000003</v>
      </c>
      <c r="W986" s="5">
        <f t="shared" si="567"/>
        <v>36840.35712000001</v>
      </c>
      <c r="X986" s="1"/>
      <c r="Y986" s="1"/>
      <c r="Z986" s="1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</row>
    <row r="987" spans="1:42" ht="12.75">
      <c r="A987" s="1"/>
      <c r="B987" s="5">
        <f t="shared" si="585"/>
        <v>21</v>
      </c>
      <c r="C987" s="1" t="str">
        <f t="shared" si="585"/>
        <v>Input 21</v>
      </c>
      <c r="D987" s="5"/>
      <c r="E987" s="5" t="str">
        <f t="shared" si="558"/>
        <v> kg</v>
      </c>
      <c r="F987" s="5">
        <f aca="true" t="shared" si="588" ref="F987:Q987">$E523*F$210*F569+$F523*F$211*F569+$G523*F$212*F569+$H523*F$213*F569+$I523*F$214*F569+$J523*F$215*F569+$K523*F$216*F569+$L523*F$217*F569+$M523*F$218*F569+$N523*F$219*F569+$O523*F$220*F569+$P523*F$221*F569+$Q523*F$222*F569+$R523*F$223*F569+$S523*F$224*F569+$T523*F$225*F569+$U523*F$226*F569+$V523*F$227*F569+$W523*F$228*F569+$X523*F$229*F569</f>
        <v>30300.753559999997</v>
      </c>
      <c r="G987" s="5">
        <f t="shared" si="588"/>
        <v>45276.91168</v>
      </c>
      <c r="H987" s="5">
        <f t="shared" si="588"/>
        <v>49966.1162</v>
      </c>
      <c r="I987" s="5">
        <f t="shared" si="588"/>
        <v>62028.745240000004</v>
      </c>
      <c r="J987" s="5">
        <f t="shared" si="588"/>
        <v>68031.68372</v>
      </c>
      <c r="K987" s="5">
        <f t="shared" si="588"/>
        <v>60673.086319999995</v>
      </c>
      <c r="L987" s="5">
        <f t="shared" si="588"/>
        <v>62368.235160000004</v>
      </c>
      <c r="M987" s="5">
        <f t="shared" si="588"/>
        <v>73021.77652</v>
      </c>
      <c r="N987" s="5">
        <f t="shared" si="588"/>
        <v>82692.12644000001</v>
      </c>
      <c r="O987" s="5">
        <f t="shared" si="588"/>
        <v>90691.10204000001</v>
      </c>
      <c r="P987" s="5">
        <f t="shared" si="588"/>
        <v>91197.52488</v>
      </c>
      <c r="Q987" s="5">
        <f t="shared" si="588"/>
        <v>66074.24824000002</v>
      </c>
      <c r="R987" s="5">
        <f t="shared" si="562"/>
        <v>782322.31</v>
      </c>
      <c r="S987" s="15">
        <f t="shared" si="563"/>
        <v>0.1563499248721862</v>
      </c>
      <c r="T987" s="5">
        <f t="shared" si="564"/>
        <v>125543.78143999999</v>
      </c>
      <c r="U987" s="5">
        <f t="shared" si="565"/>
        <v>190733.51528</v>
      </c>
      <c r="V987" s="5">
        <f t="shared" si="566"/>
        <v>218082.13812000002</v>
      </c>
      <c r="W987" s="5">
        <f t="shared" si="567"/>
        <v>247962.87516000003</v>
      </c>
      <c r="X987" s="1"/>
      <c r="Y987" s="1"/>
      <c r="Z987" s="1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</row>
    <row r="988" spans="1:42" ht="12.75">
      <c r="A988" s="1"/>
      <c r="B988" s="5">
        <f t="shared" si="585"/>
        <v>22</v>
      </c>
      <c r="C988" s="1" t="str">
        <f t="shared" si="585"/>
        <v>Input 22</v>
      </c>
      <c r="D988" s="5"/>
      <c r="E988" s="5" t="str">
        <f t="shared" si="558"/>
        <v> kg</v>
      </c>
      <c r="F988" s="5">
        <f aca="true" t="shared" si="589" ref="F988:Q988">$E524*F$210*F570+$F524*F$211*F570+$G524*F$212*F570+$H524*F$213*F570+$I524*F$214*F570+$J524*F$215*F570+$K524*F$216*F570+$L524*F$217*F570+$M524*F$218*F570+$N524*F$219*F570+$O524*F$220*F570+$P524*F$221*F570+$Q524*F$222*F570+$R524*F$223*F570+$S524*F$224*F570+$T524*F$225*F570+$U524*F$226*F570+$V524*F$227*F570+$W524*F$228*F570+$X524*F$229*F570</f>
        <v>4960.2876400000005</v>
      </c>
      <c r="G988" s="5">
        <f t="shared" si="589"/>
        <v>7489.846280000001</v>
      </c>
      <c r="H988" s="5">
        <f t="shared" si="589"/>
        <v>8069.6201599999995</v>
      </c>
      <c r="I988" s="5">
        <f t="shared" si="589"/>
        <v>9890.566280000001</v>
      </c>
      <c r="J988" s="5">
        <f t="shared" si="589"/>
        <v>10921.2754</v>
      </c>
      <c r="K988" s="5">
        <f t="shared" si="589"/>
        <v>9937.780439999999</v>
      </c>
      <c r="L988" s="5">
        <f t="shared" si="589"/>
        <v>10131.0384</v>
      </c>
      <c r="M988" s="5">
        <f t="shared" si="589"/>
        <v>11565.4686</v>
      </c>
      <c r="N988" s="5">
        <f t="shared" si="589"/>
        <v>13128.737439999999</v>
      </c>
      <c r="O988" s="5">
        <f t="shared" si="589"/>
        <v>14417.12384</v>
      </c>
      <c r="P988" s="5">
        <f t="shared" si="589"/>
        <v>14610.3818</v>
      </c>
      <c r="Q988" s="5">
        <f t="shared" si="589"/>
        <v>10839.65092</v>
      </c>
      <c r="R988" s="5">
        <f t="shared" si="562"/>
        <v>125961.7772</v>
      </c>
      <c r="S988" s="15">
        <f t="shared" si="563"/>
        <v>0.0251739138079637</v>
      </c>
      <c r="T988" s="5">
        <f t="shared" si="564"/>
        <v>20519.75408</v>
      </c>
      <c r="U988" s="5">
        <f t="shared" si="565"/>
        <v>30749.62212</v>
      </c>
      <c r="V988" s="5">
        <f t="shared" si="566"/>
        <v>34825.244439999995</v>
      </c>
      <c r="W988" s="5">
        <f t="shared" si="567"/>
        <v>39867.15656</v>
      </c>
      <c r="X988" s="1"/>
      <c r="Y988" s="1"/>
      <c r="Z988" s="1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</row>
    <row r="989" spans="1:42" ht="12.75">
      <c r="A989" s="1"/>
      <c r="B989" s="5">
        <f t="shared" si="585"/>
        <v>23</v>
      </c>
      <c r="C989" s="1" t="str">
        <f t="shared" si="585"/>
        <v>Input 23</v>
      </c>
      <c r="D989" s="5"/>
      <c r="E989" s="5" t="str">
        <f t="shared" si="558"/>
        <v> kom</v>
      </c>
      <c r="F989" s="5">
        <f aca="true" t="shared" si="590" ref="F989:Q989">$E525*F$210*F571+$F525*F$211*F571+$G525*F$212*F571+$H525*F$213*F571+$I525*F$214*F571+$J525*F$215*F571+$K525*F$216*F571+$L525*F$217*F571+$M525*F$218*F571+$N525*F$219*F571+$O525*F$220*F571+$P525*F$221*F571+$Q525*F$222*F571+$R525*F$223*F571+$S525*F$224*F571+$T525*F$225*F571+$U525*F$226*F571+$V525*F$227*F571+$W525*F$228*F571+$X525*F$229*F571</f>
        <v>190.2353</v>
      </c>
      <c r="G989" s="5">
        <f t="shared" si="590"/>
        <v>279.46045999999996</v>
      </c>
      <c r="H989" s="5">
        <f t="shared" si="590"/>
        <v>325.22222000000005</v>
      </c>
      <c r="I989" s="5">
        <f t="shared" si="590"/>
        <v>355.38766</v>
      </c>
      <c r="J989" s="5">
        <f t="shared" si="590"/>
        <v>327.81590000000006</v>
      </c>
      <c r="K989" s="5">
        <f t="shared" si="590"/>
        <v>311.55618000000004</v>
      </c>
      <c r="L989" s="5">
        <f t="shared" si="590"/>
        <v>292.51232</v>
      </c>
      <c r="M989" s="5">
        <f t="shared" si="590"/>
        <v>331.43892000000005</v>
      </c>
      <c r="N989" s="5">
        <f t="shared" si="590"/>
        <v>431.1265399999999</v>
      </c>
      <c r="O989" s="5">
        <f t="shared" si="590"/>
        <v>469.6337</v>
      </c>
      <c r="P989" s="5">
        <f t="shared" si="590"/>
        <v>473.56274</v>
      </c>
      <c r="Q989" s="5">
        <f t="shared" si="590"/>
        <v>340.75005999999996</v>
      </c>
      <c r="R989" s="5">
        <f t="shared" si="562"/>
        <v>4128.701999999999</v>
      </c>
      <c r="S989" s="15">
        <f t="shared" si="563"/>
        <v>0.0008251359308922749</v>
      </c>
      <c r="T989" s="5">
        <f t="shared" si="564"/>
        <v>794.91798</v>
      </c>
      <c r="U989" s="5">
        <f t="shared" si="565"/>
        <v>994.7597400000001</v>
      </c>
      <c r="V989" s="5">
        <f t="shared" si="566"/>
        <v>1055.07778</v>
      </c>
      <c r="W989" s="5">
        <f t="shared" si="567"/>
        <v>1283.9465</v>
      </c>
      <c r="X989" s="1"/>
      <c r="Y989" s="1"/>
      <c r="Z989" s="1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</row>
    <row r="990" spans="1:42" ht="12.75">
      <c r="A990" s="1"/>
      <c r="B990" s="5">
        <f t="shared" si="585"/>
        <v>24</v>
      </c>
      <c r="C990" s="1" t="str">
        <f t="shared" si="585"/>
        <v>Input 24</v>
      </c>
      <c r="D990" s="5"/>
      <c r="E990" s="5" t="str">
        <f t="shared" si="558"/>
        <v> par</v>
      </c>
      <c r="F990" s="5">
        <f aca="true" t="shared" si="591" ref="F990:Q990">$E526*F$210*F572+$F526*F$211*F572+$G526*F$212*F572+$H526*F$213*F572+$I526*F$214*F572+$J526*F$215*F572+$K526*F$216*F572+$L526*F$217*F572+$M526*F$218*F572+$N526*F$219*F572+$O526*F$220*F572+$P526*F$221*F572+$Q526*F$222*F572+$R526*F$223*F572+$S526*F$224*F572+$T526*F$225*F572+$U526*F$226*F572+$V526*F$227*F572+$W526*F$228*F572+$X526*F$229*F572</f>
        <v>355.58</v>
      </c>
      <c r="G990" s="5">
        <f t="shared" si="591"/>
        <v>522.356</v>
      </c>
      <c r="H990" s="5">
        <f t="shared" si="591"/>
        <v>607.892</v>
      </c>
      <c r="I990" s="5">
        <f t="shared" si="591"/>
        <v>664.2759999999998</v>
      </c>
      <c r="J990" s="5">
        <f t="shared" si="591"/>
        <v>612.7399999999999</v>
      </c>
      <c r="K990" s="5">
        <f t="shared" si="591"/>
        <v>582.348</v>
      </c>
      <c r="L990" s="5">
        <f t="shared" si="591"/>
        <v>546.752</v>
      </c>
      <c r="M990" s="5">
        <f t="shared" si="591"/>
        <v>619.5120000000002</v>
      </c>
      <c r="N990" s="5">
        <f t="shared" si="591"/>
        <v>805.8439999999999</v>
      </c>
      <c r="O990" s="5">
        <f t="shared" si="591"/>
        <v>877.82</v>
      </c>
      <c r="P990" s="5">
        <f t="shared" si="591"/>
        <v>885.164</v>
      </c>
      <c r="Q990" s="5">
        <f t="shared" si="591"/>
        <v>636.916</v>
      </c>
      <c r="R990" s="5">
        <f t="shared" si="562"/>
        <v>7717.2</v>
      </c>
      <c r="S990" s="15">
        <f t="shared" si="563"/>
        <v>0.001542310151200514</v>
      </c>
      <c r="T990" s="5">
        <f t="shared" si="564"/>
        <v>1485.828</v>
      </c>
      <c r="U990" s="5">
        <f t="shared" si="565"/>
        <v>1859.3639999999996</v>
      </c>
      <c r="V990" s="5">
        <f t="shared" si="566"/>
        <v>1972.1080000000002</v>
      </c>
      <c r="W990" s="5">
        <f t="shared" si="567"/>
        <v>2399.9</v>
      </c>
      <c r="X990" s="1"/>
      <c r="Y990" s="1"/>
      <c r="Z990" s="1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</row>
    <row r="991" spans="1:42" ht="12.75">
      <c r="A991" s="1"/>
      <c r="B991" s="5">
        <f t="shared" si="585"/>
        <v>25</v>
      </c>
      <c r="C991" s="1" t="str">
        <f t="shared" si="585"/>
        <v>Input 25</v>
      </c>
      <c r="D991" s="5"/>
      <c r="E991" s="5" t="str">
        <f t="shared" si="558"/>
        <v> kg</v>
      </c>
      <c r="F991" s="5">
        <f aca="true" t="shared" si="592" ref="F991:Q991">$E527*F$210*F573+$F527*F$211*F573+$G527*F$212*F573+$H527*F$213*F573+$I527*F$214*F573+$J527*F$215*F573+$K527*F$216*F573+$L527*F$217*F573+$M527*F$218*F573+$N527*F$219*F573+$O527*F$220*F573+$P527*F$221*F573+$Q527*F$222*F573+$R527*F$223*F573+$S527*F$224*F573+$T527*F$225*F573+$U527*F$226*F573+$V527*F$227*F573+$W527*F$228*F573+$X527*F$229*F573</f>
        <v>3048.032250000001</v>
      </c>
      <c r="G991" s="5">
        <f t="shared" si="592"/>
        <v>4480.098749999999</v>
      </c>
      <c r="H991" s="5">
        <f t="shared" si="592"/>
        <v>5215.69575</v>
      </c>
      <c r="I991" s="5">
        <f t="shared" si="592"/>
        <v>5700.87675</v>
      </c>
      <c r="J991" s="5">
        <f t="shared" si="592"/>
        <v>5246.99775</v>
      </c>
      <c r="K991" s="5">
        <f t="shared" si="592"/>
        <v>4988.756249999999</v>
      </c>
      <c r="L991" s="5">
        <f t="shared" si="592"/>
        <v>4679.649</v>
      </c>
      <c r="M991" s="5">
        <f t="shared" si="592"/>
        <v>5297.863500000001</v>
      </c>
      <c r="N991" s="5">
        <f t="shared" si="592"/>
        <v>6906.003750000001</v>
      </c>
      <c r="O991" s="5">
        <f t="shared" si="592"/>
        <v>7524.218250000001</v>
      </c>
      <c r="P991" s="5">
        <f t="shared" si="592"/>
        <v>7586.822250000001</v>
      </c>
      <c r="Q991" s="5">
        <f t="shared" si="592"/>
        <v>5450.46075</v>
      </c>
      <c r="R991" s="5">
        <f t="shared" si="562"/>
        <v>66125.47499999999</v>
      </c>
      <c r="S991" s="15">
        <f t="shared" si="563"/>
        <v>0.013215413795865832</v>
      </c>
      <c r="T991" s="5">
        <f t="shared" si="564"/>
        <v>12743.82675</v>
      </c>
      <c r="U991" s="5">
        <f t="shared" si="565"/>
        <v>15936.63075</v>
      </c>
      <c r="V991" s="5">
        <f t="shared" si="566"/>
        <v>16883.51625</v>
      </c>
      <c r="W991" s="5">
        <f t="shared" si="567"/>
        <v>20561.50125</v>
      </c>
      <c r="X991" s="1"/>
      <c r="Y991" s="1"/>
      <c r="Z991" s="1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</row>
    <row r="992" spans="1:42" ht="12.75">
      <c r="A992" s="1"/>
      <c r="B992" s="5">
        <f t="shared" si="585"/>
        <v>26</v>
      </c>
      <c r="C992" s="1" t="str">
        <f t="shared" si="585"/>
        <v>Input 26</v>
      </c>
      <c r="D992" s="5"/>
      <c r="E992" s="5" t="str">
        <f t="shared" si="558"/>
        <v> kom</v>
      </c>
      <c r="F992" s="5">
        <f aca="true" t="shared" si="593" ref="F992:Q992">$E528*F$210*F574+$F528*F$211*F574+$G528*F$212*F574+$H528*F$213*F574+$I528*F$214*F574+$J528*F$215*F574+$K528*F$216*F574+$L528*F$217*F574+$M528*F$218*F574+$N528*F$219*F574+$O528*F$220*F574+$P528*F$221*F574+$Q528*F$222*F574+$R528*F$223*F574+$S528*F$224*F574+$T528*F$225*F574+$U528*F$226*F574+$V528*F$227*F574+$W528*F$228*F574+$X528*F$229*F574</f>
        <v>357.81525</v>
      </c>
      <c r="G992" s="5">
        <f t="shared" si="593"/>
        <v>525.7336499999999</v>
      </c>
      <c r="H992" s="5">
        <f t="shared" si="593"/>
        <v>611.8983</v>
      </c>
      <c r="I992" s="5">
        <f t="shared" si="593"/>
        <v>668.7076500000001</v>
      </c>
      <c r="J992" s="5">
        <f t="shared" si="593"/>
        <v>616.3852499999999</v>
      </c>
      <c r="K992" s="5">
        <f t="shared" si="593"/>
        <v>585.8892</v>
      </c>
      <c r="L992" s="5">
        <f t="shared" si="593"/>
        <v>549.91755</v>
      </c>
      <c r="M992" s="5">
        <f t="shared" si="593"/>
        <v>622.9255499999999</v>
      </c>
      <c r="N992" s="5">
        <f t="shared" si="593"/>
        <v>810.8451</v>
      </c>
      <c r="O992" s="5">
        <f t="shared" si="593"/>
        <v>883.3207499999999</v>
      </c>
      <c r="P992" s="5">
        <f t="shared" si="593"/>
        <v>890.6976</v>
      </c>
      <c r="Q992" s="5">
        <f t="shared" si="593"/>
        <v>640.5691499999999</v>
      </c>
      <c r="R992" s="5">
        <f t="shared" si="562"/>
        <v>7764.705000000001</v>
      </c>
      <c r="S992" s="15">
        <f t="shared" si="563"/>
        <v>0.0015518041961562986</v>
      </c>
      <c r="T992" s="5">
        <f t="shared" si="564"/>
        <v>1495.4471999999998</v>
      </c>
      <c r="U992" s="5">
        <f t="shared" si="565"/>
        <v>1870.9821000000002</v>
      </c>
      <c r="V992" s="5">
        <f t="shared" si="566"/>
        <v>1983.6882</v>
      </c>
      <c r="W992" s="5">
        <f t="shared" si="567"/>
        <v>2414.5874999999996</v>
      </c>
      <c r="X992" s="1"/>
      <c r="Y992" s="1"/>
      <c r="Z992" s="1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</row>
    <row r="993" spans="1:42" ht="12.75">
      <c r="A993" s="1"/>
      <c r="B993" s="5">
        <f t="shared" si="585"/>
        <v>27</v>
      </c>
      <c r="C993" s="1" t="str">
        <f t="shared" si="585"/>
        <v>Input 27</v>
      </c>
      <c r="D993" s="5"/>
      <c r="E993" s="5" t="str">
        <f t="shared" si="558"/>
        <v> kg</v>
      </c>
      <c r="F993" s="5">
        <f aca="true" t="shared" si="594" ref="F993:Q993">$E529*F$210*F575+$F529*F$211*F575+$G529*F$212*F575+$H529*F$213*F575+$I529*F$214*F575+$J529*F$215*F575+$K529*F$216*F575+$L529*F$217*F575+$M529*F$218*F575+$N529*F$219*F575+$O529*F$220*F575+$P529*F$221*F575+$Q529*F$222*F575+$R529*F$223*F575+$S529*F$224*F575+$T529*F$225*F575+$U529*F$226*F575+$V529*F$227*F575+$W529*F$228*F575+$X529*F$229*F575</f>
        <v>110.079</v>
      </c>
      <c r="G993" s="5">
        <f t="shared" si="594"/>
        <v>161.44920000000005</v>
      </c>
      <c r="H993" s="5">
        <f t="shared" si="594"/>
        <v>187.67790000000002</v>
      </c>
      <c r="I993" s="5">
        <f t="shared" si="594"/>
        <v>204.93720000000002</v>
      </c>
      <c r="J993" s="5">
        <f t="shared" si="594"/>
        <v>190.26</v>
      </c>
      <c r="K993" s="5">
        <f t="shared" si="594"/>
        <v>180.61110000000002</v>
      </c>
      <c r="L993" s="5">
        <f t="shared" si="594"/>
        <v>170.01090000000002</v>
      </c>
      <c r="M993" s="5">
        <f t="shared" si="594"/>
        <v>193.11389999999997</v>
      </c>
      <c r="N993" s="5">
        <f t="shared" si="594"/>
        <v>249.64829999999998</v>
      </c>
      <c r="O993" s="5">
        <f t="shared" si="594"/>
        <v>271.8</v>
      </c>
      <c r="P993" s="5">
        <f t="shared" si="594"/>
        <v>274.1103</v>
      </c>
      <c r="Q993" s="5">
        <f t="shared" si="594"/>
        <v>198.14219999999997</v>
      </c>
      <c r="R993" s="5">
        <f t="shared" si="562"/>
        <v>2391.8399999999997</v>
      </c>
      <c r="S993" s="15">
        <f t="shared" si="563"/>
        <v>0.00047801781890419284</v>
      </c>
      <c r="T993" s="5">
        <f t="shared" si="564"/>
        <v>459.20610000000005</v>
      </c>
      <c r="U993" s="5">
        <f t="shared" si="565"/>
        <v>575.8083</v>
      </c>
      <c r="V993" s="5">
        <f t="shared" si="566"/>
        <v>612.7731</v>
      </c>
      <c r="W993" s="5">
        <f t="shared" si="567"/>
        <v>744.0525</v>
      </c>
      <c r="X993" s="1"/>
      <c r="Y993" s="1"/>
      <c r="Z993" s="1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</row>
    <row r="994" spans="1:42" ht="12.75">
      <c r="A994" s="1"/>
      <c r="B994" s="5">
        <f t="shared" si="585"/>
        <v>28</v>
      </c>
      <c r="C994" s="1" t="str">
        <f t="shared" si="585"/>
        <v>Input 28</v>
      </c>
      <c r="D994" s="5"/>
      <c r="E994" s="5" t="str">
        <f t="shared" si="558"/>
        <v> kom</v>
      </c>
      <c r="F994" s="5">
        <f aca="true" t="shared" si="595" ref="F994:Q994">$E530*F$210*F576+$F530*F$211*F576+$G530*F$212*F576+$H530*F$213*F576+$I530*F$214*F576+$J530*F$215*F576+$K530*F$216*F576+$L530*F$217*F576+$M530*F$218*F576+$N530*F$219*F576+$O530*F$220*F576+$P530*F$221*F576+$Q530*F$222*F576+$R530*F$223*F576+$S530*F$224*F576+$T530*F$225*F576+$U530*F$226*F576+$V530*F$227*F576+$W530*F$228*F576+$X530*F$229*F576</f>
        <v>192.35588399999997</v>
      </c>
      <c r="G994" s="5">
        <f t="shared" si="595"/>
        <v>282.12196320000004</v>
      </c>
      <c r="H994" s="5">
        <f t="shared" si="595"/>
        <v>327.9549084</v>
      </c>
      <c r="I994" s="5">
        <f t="shared" si="595"/>
        <v>358.11441120000006</v>
      </c>
      <c r="J994" s="5">
        <f t="shared" si="595"/>
        <v>332.46696000000003</v>
      </c>
      <c r="K994" s="5">
        <f t="shared" si="595"/>
        <v>315.6061356000001</v>
      </c>
      <c r="L994" s="5">
        <f t="shared" si="595"/>
        <v>297.0829764</v>
      </c>
      <c r="M994" s="5">
        <f t="shared" si="595"/>
        <v>337.4539644</v>
      </c>
      <c r="N994" s="5">
        <f t="shared" si="595"/>
        <v>436.24414679999995</v>
      </c>
      <c r="O994" s="5">
        <f t="shared" si="595"/>
        <v>474.9528</v>
      </c>
      <c r="P994" s="5">
        <f t="shared" si="595"/>
        <v>478.98989880000005</v>
      </c>
      <c r="Q994" s="5">
        <f t="shared" si="595"/>
        <v>346.24059120000004</v>
      </c>
      <c r="R994" s="5">
        <f t="shared" si="562"/>
        <v>4179.58464</v>
      </c>
      <c r="S994" s="15">
        <f t="shared" si="563"/>
        <v>0.0008353050093393648</v>
      </c>
      <c r="T994" s="5">
        <f t="shared" si="564"/>
        <v>802.4327556000001</v>
      </c>
      <c r="U994" s="5">
        <f t="shared" si="565"/>
        <v>1006.1875068000002</v>
      </c>
      <c r="V994" s="5">
        <f t="shared" si="566"/>
        <v>1070.7810875999999</v>
      </c>
      <c r="W994" s="5">
        <f t="shared" si="567"/>
        <v>1300.18329</v>
      </c>
      <c r="X994" s="1"/>
      <c r="Y994" s="1"/>
      <c r="Z994" s="1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</row>
    <row r="995" spans="1:42" ht="12.75">
      <c r="A995" s="1"/>
      <c r="B995" s="5">
        <f t="shared" si="585"/>
        <v>29</v>
      </c>
      <c r="C995" s="1" t="str">
        <f t="shared" si="585"/>
        <v>Input 29</v>
      </c>
      <c r="D995" s="5"/>
      <c r="E995" s="5" t="str">
        <f t="shared" si="558"/>
        <v> kg</v>
      </c>
      <c r="F995" s="5">
        <f aca="true" t="shared" si="596" ref="F995:Q995">$E531*F$210*F577+$F531*F$211*F577+$G531*F$212*F577+$H531*F$213*F577+$I531*F$214*F577+$J531*F$215*F577+$K531*F$216*F577+$L531*F$217*F577+$M531*F$218*F577+$N531*F$219*F577+$O531*F$220*F577+$P531*F$221*F577+$Q531*F$222*F577+$R531*F$223*F577+$S531*F$224*F577+$T531*F$225*F577+$U531*F$226*F577+$V531*F$227*F577+$W531*F$228*F577+$X531*F$229*F577</f>
        <v>179.14050000000003</v>
      </c>
      <c r="G995" s="5">
        <f t="shared" si="596"/>
        <v>259.08750000000003</v>
      </c>
      <c r="H995" s="5">
        <f t="shared" si="596"/>
        <v>298.23850000000004</v>
      </c>
      <c r="I995" s="5">
        <f t="shared" si="596"/>
        <v>323.57150000000007</v>
      </c>
      <c r="J995" s="5">
        <f t="shared" si="596"/>
        <v>317.64950000000005</v>
      </c>
      <c r="K995" s="5">
        <f t="shared" si="596"/>
        <v>298.5675</v>
      </c>
      <c r="L995" s="5">
        <f t="shared" si="596"/>
        <v>287.21700000000004</v>
      </c>
      <c r="M995" s="5">
        <f t="shared" si="596"/>
        <v>332.94800000000004</v>
      </c>
      <c r="N995" s="5">
        <f t="shared" si="596"/>
        <v>408.7825</v>
      </c>
      <c r="O995" s="5">
        <f t="shared" si="596"/>
        <v>442.9985</v>
      </c>
      <c r="P995" s="5">
        <f t="shared" si="596"/>
        <v>447.2755</v>
      </c>
      <c r="Q995" s="5">
        <f t="shared" si="596"/>
        <v>336.07349999999997</v>
      </c>
      <c r="R995" s="5">
        <f t="shared" si="562"/>
        <v>3931.5500000000006</v>
      </c>
      <c r="S995" s="15">
        <f t="shared" si="563"/>
        <v>0.0007857343952408104</v>
      </c>
      <c r="T995" s="5">
        <f t="shared" si="564"/>
        <v>736.4665000000001</v>
      </c>
      <c r="U995" s="5">
        <f t="shared" si="565"/>
        <v>939.7885000000001</v>
      </c>
      <c r="V995" s="5">
        <f t="shared" si="566"/>
        <v>1028.9475000000002</v>
      </c>
      <c r="W995" s="5">
        <f t="shared" si="567"/>
        <v>1226.3474999999999</v>
      </c>
      <c r="X995" s="1"/>
      <c r="Y995" s="1"/>
      <c r="Z995" s="1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</row>
    <row r="996" spans="1:42" ht="12.75">
      <c r="A996" s="1"/>
      <c r="B996" s="5">
        <f t="shared" si="585"/>
        <v>30</v>
      </c>
      <c r="C996" s="1" t="str">
        <f t="shared" si="585"/>
        <v>Input 30</v>
      </c>
      <c r="D996" s="5"/>
      <c r="E996" s="5" t="str">
        <f t="shared" si="558"/>
        <v> kom</v>
      </c>
      <c r="F996" s="5">
        <f aca="true" t="shared" si="597" ref="F996:Q996">$E532*F$210*F578+$F532*F$211*F578+$G532*F$212*F578+$H532*F$213*F578+$I532*F$214*F578+$J532*F$215*F578+$K532*F$216*F578+$L532*F$217*F578+$M532*F$218*F578+$N532*F$219*F578+$O532*F$220*F578+$P532*F$221*F578+$Q532*F$222*F578+$R532*F$223*F578+$S532*F$224*F578+$T532*F$225*F578+$U532*F$226*F578+$V532*F$227*F578+$W532*F$228*F578+$X532*F$229*F578</f>
        <v>39.13503999999999</v>
      </c>
      <c r="G996" s="5">
        <f t="shared" si="597"/>
        <v>57.17152000000001</v>
      </c>
      <c r="H996" s="5">
        <f t="shared" si="597"/>
        <v>66.27712</v>
      </c>
      <c r="I996" s="5">
        <f t="shared" si="597"/>
        <v>72.24224</v>
      </c>
      <c r="J996" s="5">
        <f t="shared" si="597"/>
        <v>68.13856</v>
      </c>
      <c r="K996" s="5">
        <f t="shared" si="597"/>
        <v>64.49856</v>
      </c>
      <c r="L996" s="5">
        <f t="shared" si="597"/>
        <v>61.096</v>
      </c>
      <c r="M996" s="5">
        <f t="shared" si="597"/>
        <v>69.81407999999999</v>
      </c>
      <c r="N996" s="5">
        <f t="shared" si="597"/>
        <v>88.91008</v>
      </c>
      <c r="O996" s="5">
        <f t="shared" si="597"/>
        <v>96.67168</v>
      </c>
      <c r="P996" s="5">
        <f t="shared" si="597"/>
        <v>97.52512</v>
      </c>
      <c r="Q996" s="5">
        <f t="shared" si="597"/>
        <v>71.288</v>
      </c>
      <c r="R996" s="5">
        <f t="shared" si="562"/>
        <v>852.768</v>
      </c>
      <c r="S996" s="15">
        <f t="shared" si="563"/>
        <v>0.00017042874916018246</v>
      </c>
      <c r="T996" s="5">
        <f t="shared" si="564"/>
        <v>162.58368</v>
      </c>
      <c r="U996" s="5">
        <f t="shared" si="565"/>
        <v>204.87936</v>
      </c>
      <c r="V996" s="5">
        <f t="shared" si="566"/>
        <v>219.82016</v>
      </c>
      <c r="W996" s="5">
        <f t="shared" si="567"/>
        <v>265.4848</v>
      </c>
      <c r="X996" s="1"/>
      <c r="Y996" s="1"/>
      <c r="Z996" s="1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</row>
    <row r="997" spans="1:42" ht="12.75">
      <c r="A997" s="1"/>
      <c r="B997" s="5">
        <f t="shared" si="585"/>
        <v>31</v>
      </c>
      <c r="C997" s="1" t="str">
        <f t="shared" si="585"/>
        <v>Input 31</v>
      </c>
      <c r="D997" s="5"/>
      <c r="E997" s="5" t="str">
        <f t="shared" si="558"/>
        <v> kom</v>
      </c>
      <c r="F997" s="5">
        <f aca="true" t="shared" si="598" ref="F997:Q997">$E533*F$210*F579+$F533*F$211*F579+$G533*F$212*F579+$H533*F$213*F579+$I533*F$214*F579+$J533*F$215*F579+$K533*F$216*F579+$L533*F$217*F579+$M533*F$218*F579+$N533*F$219*F579+$O533*F$220*F579+$P533*F$221*F579+$Q533*F$222*F579+$R533*F$223*F579+$S533*F$224*F579+$T533*F$225*F579+$U533*F$226*F579+$V533*F$227*F579+$W533*F$228*F579+$X533*F$229*F579</f>
        <v>261.74399999999997</v>
      </c>
      <c r="G997" s="5">
        <f t="shared" si="598"/>
        <v>384.72</v>
      </c>
      <c r="H997" s="5">
        <f t="shared" si="598"/>
        <v>447.888</v>
      </c>
      <c r="I997" s="5">
        <f t="shared" si="598"/>
        <v>489.552</v>
      </c>
      <c r="J997" s="5">
        <f t="shared" si="598"/>
        <v>450.5760000000001</v>
      </c>
      <c r="K997" s="5">
        <f t="shared" si="598"/>
        <v>428.4</v>
      </c>
      <c r="L997" s="5">
        <f t="shared" si="598"/>
        <v>401.85600000000005</v>
      </c>
      <c r="M997" s="5">
        <f t="shared" si="598"/>
        <v>454.9440000000001</v>
      </c>
      <c r="N997" s="5">
        <f t="shared" si="598"/>
        <v>593.0400000000001</v>
      </c>
      <c r="O997" s="5">
        <f t="shared" si="598"/>
        <v>646.128</v>
      </c>
      <c r="P997" s="5">
        <f t="shared" si="598"/>
        <v>651.504</v>
      </c>
      <c r="Q997" s="5">
        <f t="shared" si="598"/>
        <v>468.048</v>
      </c>
      <c r="R997" s="5">
        <f t="shared" si="562"/>
        <v>5678.4</v>
      </c>
      <c r="S997" s="15">
        <f t="shared" si="563"/>
        <v>0.0011348486449200485</v>
      </c>
      <c r="T997" s="5">
        <f t="shared" si="564"/>
        <v>1094.3519999999999</v>
      </c>
      <c r="U997" s="5">
        <f t="shared" si="565"/>
        <v>1368.5280000000002</v>
      </c>
      <c r="V997" s="5">
        <f t="shared" si="566"/>
        <v>1449.8400000000001</v>
      </c>
      <c r="W997" s="5">
        <f t="shared" si="567"/>
        <v>1765.68</v>
      </c>
      <c r="X997" s="1"/>
      <c r="Y997" s="1"/>
      <c r="Z997" s="1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</row>
    <row r="998" spans="1:42" ht="12.75">
      <c r="A998" s="1"/>
      <c r="B998" s="5">
        <f t="shared" si="585"/>
        <v>32</v>
      </c>
      <c r="C998" s="1" t="str">
        <f t="shared" si="585"/>
        <v>Input 32</v>
      </c>
      <c r="D998" s="5"/>
      <c r="E998" s="5" t="str">
        <f t="shared" si="558"/>
        <v> kom</v>
      </c>
      <c r="F998" s="5">
        <f aca="true" t="shared" si="599" ref="F998:Q998">$E534*F$210*F580+$F534*F$211*F580+$G534*F$212*F580+$H534*F$213*F580+$I534*F$214*F580+$J534*F$215*F580+$K534*F$216*F580+$L534*F$217*F580+$M534*F$218*F580+$N534*F$219*F580+$O534*F$220*F580+$P534*F$221*F580+$Q534*F$222*F580+$R534*F$223*F580+$S534*F$224*F580+$T534*F$225*F580+$U534*F$226*F580+$V534*F$227*F580+$W534*F$228*F580+$X534*F$229*F580</f>
        <v>0.8264099999999999</v>
      </c>
      <c r="G998" s="5">
        <f t="shared" si="599"/>
        <v>0.9075300000000001</v>
      </c>
      <c r="H998" s="5">
        <f t="shared" si="599"/>
        <v>0.94809</v>
      </c>
      <c r="I998" s="5">
        <f t="shared" si="599"/>
        <v>0.9700599999999999</v>
      </c>
      <c r="J998" s="5">
        <f t="shared" si="599"/>
        <v>0.7131799999999999</v>
      </c>
      <c r="K998" s="5">
        <f t="shared" si="599"/>
        <v>0.6776899999999999</v>
      </c>
      <c r="L998" s="5">
        <f t="shared" si="599"/>
        <v>0.69797</v>
      </c>
      <c r="M998" s="5">
        <f t="shared" si="599"/>
        <v>0.7858499999999999</v>
      </c>
      <c r="N998" s="5">
        <f t="shared" si="599"/>
        <v>0.8619</v>
      </c>
      <c r="O998" s="5">
        <f t="shared" si="599"/>
        <v>0.9531599999999999</v>
      </c>
      <c r="P998" s="5">
        <f t="shared" si="599"/>
        <v>0.9480899999999999</v>
      </c>
      <c r="Q998" s="5">
        <f t="shared" si="599"/>
        <v>0.7655699999999999</v>
      </c>
      <c r="R998" s="5">
        <f t="shared" si="562"/>
        <v>10.055500000000002</v>
      </c>
      <c r="S998" s="15">
        <f t="shared" si="563"/>
        <v>2.0096278087125862E-06</v>
      </c>
      <c r="T998" s="5">
        <f t="shared" si="564"/>
        <v>2.68203</v>
      </c>
      <c r="U998" s="5">
        <f t="shared" si="565"/>
        <v>2.3609299999999998</v>
      </c>
      <c r="V998" s="5">
        <f t="shared" si="566"/>
        <v>2.34572</v>
      </c>
      <c r="W998" s="5">
        <f t="shared" si="567"/>
        <v>2.6668199999999995</v>
      </c>
      <c r="X998" s="1"/>
      <c r="Y998" s="1"/>
      <c r="Z998" s="1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</row>
    <row r="999" spans="1:42" ht="12.75">
      <c r="A999" s="1"/>
      <c r="B999" s="5">
        <f t="shared" si="585"/>
        <v>33</v>
      </c>
      <c r="C999" s="1" t="str">
        <f t="shared" si="585"/>
        <v>Input 33</v>
      </c>
      <c r="D999" s="5"/>
      <c r="E999" s="5" t="str">
        <f t="shared" si="558"/>
        <v> kom</v>
      </c>
      <c r="F999" s="5">
        <f aca="true" t="shared" si="600" ref="F999:Q999">$E535*F$210*F581+$F535*F$211*F581+$G535*F$212*F581+$H535*F$213*F581+$I535*F$214*F581+$J535*F$215*F581+$K535*F$216*F581+$L535*F$217*F581+$M535*F$218*F581+$N535*F$219*F581+$O535*F$220*F581+$P535*F$221*F581+$Q535*F$222*F581+$R535*F$223*F581+$S535*F$224*F581+$T535*F$225*F581+$U535*F$226*F581+$V535*F$227*F581+$W535*F$228*F581+$X535*F$229*F581</f>
        <v>10.23503</v>
      </c>
      <c r="G999" s="5">
        <f t="shared" si="600"/>
        <v>17.71367</v>
      </c>
      <c r="H999" s="5">
        <f t="shared" si="600"/>
        <v>21.564789999999995</v>
      </c>
      <c r="I999" s="5">
        <f t="shared" si="600"/>
        <v>24.146459999999994</v>
      </c>
      <c r="J999" s="5">
        <f t="shared" si="600"/>
        <v>23.78558</v>
      </c>
      <c r="K999" s="5">
        <f t="shared" si="600"/>
        <v>22.618309999999997</v>
      </c>
      <c r="L999" s="5">
        <f t="shared" si="600"/>
        <v>20.67559</v>
      </c>
      <c r="M999" s="5">
        <f t="shared" si="600"/>
        <v>23.44459</v>
      </c>
      <c r="N999" s="5">
        <f t="shared" si="600"/>
        <v>31.973499999999998</v>
      </c>
      <c r="O999" s="5">
        <f t="shared" si="600"/>
        <v>34.713119999999996</v>
      </c>
      <c r="P999" s="5">
        <f t="shared" si="600"/>
        <v>35.11495</v>
      </c>
      <c r="Q999" s="5">
        <f t="shared" si="600"/>
        <v>24.49291</v>
      </c>
      <c r="R999" s="5">
        <f t="shared" si="562"/>
        <v>290.4785</v>
      </c>
      <c r="S999" s="15">
        <f t="shared" si="563"/>
        <v>5.805317203849822E-05</v>
      </c>
      <c r="T999" s="5">
        <f t="shared" si="564"/>
        <v>49.51349</v>
      </c>
      <c r="U999" s="5">
        <f t="shared" si="565"/>
        <v>70.55035</v>
      </c>
      <c r="V999" s="5">
        <f t="shared" si="566"/>
        <v>76.09368</v>
      </c>
      <c r="W999" s="5">
        <f t="shared" si="567"/>
        <v>94.32097999999999</v>
      </c>
      <c r="X999" s="1"/>
      <c r="Y999" s="1"/>
      <c r="Z999" s="1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</row>
    <row r="1000" spans="1:42" ht="12.75">
      <c r="A1000" s="1"/>
      <c r="B1000" s="5">
        <f t="shared" si="585"/>
        <v>34</v>
      </c>
      <c r="C1000" s="1" t="str">
        <f t="shared" si="585"/>
        <v>Input 34</v>
      </c>
      <c r="D1000" s="5"/>
      <c r="E1000" s="5" t="str">
        <f t="shared" si="558"/>
        <v> kom</v>
      </c>
      <c r="F1000" s="5">
        <f aca="true" t="shared" si="601" ref="F1000:Q1000">$E536*F$210*F582+$F536*F$211*F582+$G536*F$212*F582+$H536*F$213*F582+$I536*F$214*F582+$J536*F$215*F582+$K536*F$216*F582+$L536*F$217*F582+$M536*F$218*F582+$N536*F$219*F582+$O536*F$220*F582+$P536*F$221*F582+$Q536*F$222*F582+$R536*F$223*F582+$S536*F$224*F582+$T536*F$225*F582+$U536*F$226*F582+$V536*F$227*F582+$W536*F$228*F582+$X536*F$229*F582</f>
        <v>0.8503299999999999</v>
      </c>
      <c r="G1000" s="5">
        <f t="shared" si="601"/>
        <v>1.17949</v>
      </c>
      <c r="H1000" s="5">
        <f t="shared" si="601"/>
        <v>1.31664</v>
      </c>
      <c r="I1000" s="5">
        <f t="shared" si="601"/>
        <v>1.39893</v>
      </c>
      <c r="J1000" s="5">
        <f t="shared" si="601"/>
        <v>1.61837</v>
      </c>
      <c r="K1000" s="5">
        <f t="shared" si="601"/>
        <v>1.48122</v>
      </c>
      <c r="L1000" s="5">
        <f t="shared" si="601"/>
        <v>1.5086499999999998</v>
      </c>
      <c r="M1000" s="5">
        <f t="shared" si="601"/>
        <v>1.83781</v>
      </c>
      <c r="N1000" s="5">
        <f t="shared" si="601"/>
        <v>1.97496</v>
      </c>
      <c r="O1000" s="5">
        <f t="shared" si="601"/>
        <v>2.11211</v>
      </c>
      <c r="P1000" s="5">
        <f t="shared" si="601"/>
        <v>2.13954</v>
      </c>
      <c r="Q1000" s="5">
        <f t="shared" si="601"/>
        <v>1.78295</v>
      </c>
      <c r="R1000" s="5">
        <f t="shared" si="562"/>
        <v>19.201</v>
      </c>
      <c r="S1000" s="15">
        <f t="shared" si="563"/>
        <v>3.8373888474059335E-06</v>
      </c>
      <c r="T1000" s="5">
        <f t="shared" si="564"/>
        <v>3.34646</v>
      </c>
      <c r="U1000" s="5">
        <f t="shared" si="565"/>
        <v>4.49852</v>
      </c>
      <c r="V1000" s="5">
        <f t="shared" si="566"/>
        <v>5.32142</v>
      </c>
      <c r="W1000" s="5">
        <f t="shared" si="567"/>
        <v>6.034599999999999</v>
      </c>
      <c r="X1000" s="1"/>
      <c r="Y1000" s="1"/>
      <c r="Z1000" s="1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</row>
    <row r="1001" spans="1:42" ht="12.75">
      <c r="A1001" s="1"/>
      <c r="B1001" s="5">
        <f t="shared" si="585"/>
        <v>35</v>
      </c>
      <c r="C1001" s="1" t="str">
        <f t="shared" si="585"/>
        <v>Input 35</v>
      </c>
      <c r="D1001" s="5"/>
      <c r="E1001" s="5" t="str">
        <f t="shared" si="558"/>
        <v> kom</v>
      </c>
      <c r="F1001" s="5">
        <f aca="true" t="shared" si="602" ref="F1001:Q1001">$E537*F$210*F583+$F537*F$211*F583+$G537*F$212*F583+$H537*F$213*F583+$I537*F$214*F583+$J537*F$215*F583+$K537*F$216*F583+$L537*F$217*F583+$M537*F$218*F583+$N537*F$219*F583+$O537*F$220*F583+$P537*F$221*F583+$Q537*F$222*F583+$R537*F$223*F583+$S537*F$224*F583+$T537*F$225*F583+$U537*F$226*F583+$V537*F$227*F583+$W537*F$228*F583+$X537*F$229*F583</f>
        <v>7.755800000000001</v>
      </c>
      <c r="G1001" s="5">
        <f t="shared" si="602"/>
        <v>14.991080000000002</v>
      </c>
      <c r="H1001" s="5">
        <f t="shared" si="602"/>
        <v>18.720519999999993</v>
      </c>
      <c r="I1001" s="5">
        <f t="shared" si="602"/>
        <v>21.236279999999997</v>
      </c>
      <c r="J1001" s="5">
        <f t="shared" si="602"/>
        <v>21.646039999999996</v>
      </c>
      <c r="K1001" s="5">
        <f t="shared" si="602"/>
        <v>20.58524</v>
      </c>
      <c r="L1001" s="5">
        <f t="shared" si="602"/>
        <v>18.58168</v>
      </c>
      <c r="M1001" s="5">
        <f t="shared" si="602"/>
        <v>21.08704</v>
      </c>
      <c r="N1001" s="5">
        <f t="shared" si="602"/>
        <v>29.3878</v>
      </c>
      <c r="O1001" s="5">
        <f t="shared" si="602"/>
        <v>31.85364</v>
      </c>
      <c r="P1001" s="5">
        <f t="shared" si="602"/>
        <v>32.270680000000006</v>
      </c>
      <c r="Q1001" s="5">
        <f t="shared" si="602"/>
        <v>22.196199999999997</v>
      </c>
      <c r="R1001" s="5">
        <f t="shared" si="562"/>
        <v>260.312</v>
      </c>
      <c r="S1001" s="15">
        <f t="shared" si="563"/>
        <v>5.202428861236047E-05</v>
      </c>
      <c r="T1001" s="5">
        <f t="shared" si="564"/>
        <v>41.4674</v>
      </c>
      <c r="U1001" s="5">
        <f t="shared" si="565"/>
        <v>63.46755999999999</v>
      </c>
      <c r="V1001" s="5">
        <f t="shared" si="566"/>
        <v>69.05651999999999</v>
      </c>
      <c r="W1001" s="5">
        <f t="shared" si="567"/>
        <v>86.32052000000002</v>
      </c>
      <c r="X1001" s="1"/>
      <c r="Y1001" s="1"/>
      <c r="Z1001" s="1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</row>
    <row r="1002" spans="1:42" ht="12.75">
      <c r="A1002" s="1"/>
      <c r="B1002" s="5">
        <f t="shared" si="585"/>
        <v>36</v>
      </c>
      <c r="C1002" s="1" t="str">
        <f t="shared" si="585"/>
        <v>Input 36</v>
      </c>
      <c r="D1002" s="5"/>
      <c r="E1002" s="5" t="str">
        <f t="shared" si="558"/>
        <v> m</v>
      </c>
      <c r="F1002" s="5">
        <f aca="true" t="shared" si="603" ref="F1002:Q1002">$E538*F$210*F584+$F538*F$211*F584+$G538*F$212*F584+$H538*F$213*F584+$I538*F$214*F584+$J538*F$215*F584+$K538*F$216*F584+$L538*F$217*F584+$M538*F$218*F584+$N538*F$219*F584+$O538*F$220*F584+$P538*F$221*F584+$Q538*F$222*F584+$R538*F$223*F584+$S538*F$224*F584+$T538*F$225*F584+$U538*F$226*F584+$V538*F$227*F584+$W538*F$228*F584+$X538*F$229*F584</f>
        <v>882.2800000000001</v>
      </c>
      <c r="G1002" s="5">
        <f t="shared" si="603"/>
        <v>1420.4799999999998</v>
      </c>
      <c r="H1002" s="5">
        <f t="shared" si="603"/>
        <v>1691.8799999999999</v>
      </c>
      <c r="I1002" s="5">
        <f t="shared" si="603"/>
        <v>1898.42</v>
      </c>
      <c r="J1002" s="5">
        <f t="shared" si="603"/>
        <v>1927.8600000000001</v>
      </c>
      <c r="K1002" s="5">
        <f t="shared" si="603"/>
        <v>1823.4400000000003</v>
      </c>
      <c r="L1002" s="5">
        <f t="shared" si="603"/>
        <v>1713.4999999999998</v>
      </c>
      <c r="M1002" s="5">
        <f t="shared" si="603"/>
        <v>1962.8200000000004</v>
      </c>
      <c r="N1002" s="5">
        <f t="shared" si="603"/>
        <v>2532.3</v>
      </c>
      <c r="O1002" s="5">
        <f t="shared" si="603"/>
        <v>2748.4999999999995</v>
      </c>
      <c r="P1002" s="5">
        <f t="shared" si="603"/>
        <v>2776.5600000000004</v>
      </c>
      <c r="Q1002" s="5">
        <f t="shared" si="603"/>
        <v>2012.96</v>
      </c>
      <c r="R1002" s="5">
        <f t="shared" si="562"/>
        <v>23391</v>
      </c>
      <c r="S1002" s="15">
        <f t="shared" si="563"/>
        <v>0.004674775403868142</v>
      </c>
      <c r="T1002" s="5">
        <f t="shared" si="564"/>
        <v>3994.6399999999994</v>
      </c>
      <c r="U1002" s="5">
        <f t="shared" si="565"/>
        <v>5649.72</v>
      </c>
      <c r="V1002" s="5">
        <f t="shared" si="566"/>
        <v>6208.620000000001</v>
      </c>
      <c r="W1002" s="5">
        <f t="shared" si="567"/>
        <v>7538.0199999999995</v>
      </c>
      <c r="X1002" s="1"/>
      <c r="Y1002" s="1"/>
      <c r="Z1002" s="1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</row>
    <row r="1003" spans="1:42" ht="12.75">
      <c r="A1003" s="1"/>
      <c r="B1003" s="5">
        <f t="shared" si="585"/>
        <v>37</v>
      </c>
      <c r="C1003" s="1" t="str">
        <f t="shared" si="585"/>
        <v>Input 37</v>
      </c>
      <c r="D1003" s="5"/>
      <c r="E1003" s="5" t="str">
        <f t="shared" si="558"/>
        <v> kg</v>
      </c>
      <c r="F1003" s="5">
        <f aca="true" t="shared" si="604" ref="F1003:Q1003">$E539*F$210*F585+$F539*F$211*F585+$G539*F$212*F585+$H539*F$213*F585+$I539*F$214*F585+$J539*F$215*F585+$K539*F$216*F585+$L539*F$217*F585+$M539*F$218*F585+$N539*F$219*F585+$O539*F$220*F585+$P539*F$221*F585+$Q539*F$222*F585+$R539*F$223*F585+$S539*F$224*F585+$T539*F$225*F585+$U539*F$226*F585+$V539*F$227*F585+$W539*F$228*F585+$X539*F$229*F585</f>
        <v>0</v>
      </c>
      <c r="G1003" s="5">
        <f t="shared" si="604"/>
        <v>0</v>
      </c>
      <c r="H1003" s="5">
        <f t="shared" si="604"/>
        <v>0</v>
      </c>
      <c r="I1003" s="5">
        <f t="shared" si="604"/>
        <v>0</v>
      </c>
      <c r="J1003" s="5">
        <f t="shared" si="604"/>
        <v>0</v>
      </c>
      <c r="K1003" s="5">
        <f t="shared" si="604"/>
        <v>0</v>
      </c>
      <c r="L1003" s="5">
        <f t="shared" si="604"/>
        <v>0</v>
      </c>
      <c r="M1003" s="5">
        <f t="shared" si="604"/>
        <v>0</v>
      </c>
      <c r="N1003" s="5">
        <f t="shared" si="604"/>
        <v>0</v>
      </c>
      <c r="O1003" s="5">
        <f t="shared" si="604"/>
        <v>0</v>
      </c>
      <c r="P1003" s="5">
        <f t="shared" si="604"/>
        <v>0</v>
      </c>
      <c r="Q1003" s="5">
        <f t="shared" si="604"/>
        <v>0</v>
      </c>
      <c r="R1003" s="5">
        <f t="shared" si="562"/>
        <v>0</v>
      </c>
      <c r="S1003" s="15">
        <f t="shared" si="563"/>
        <v>0</v>
      </c>
      <c r="T1003" s="5">
        <f t="shared" si="564"/>
        <v>0</v>
      </c>
      <c r="U1003" s="5">
        <f t="shared" si="565"/>
        <v>0</v>
      </c>
      <c r="V1003" s="5">
        <f t="shared" si="566"/>
        <v>0</v>
      </c>
      <c r="W1003" s="5">
        <f t="shared" si="567"/>
        <v>0</v>
      </c>
      <c r="X1003" s="1"/>
      <c r="Y1003" s="1"/>
      <c r="Z1003" s="1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</row>
    <row r="1004" spans="1:42" ht="12.75">
      <c r="A1004" s="1"/>
      <c r="B1004" s="5">
        <f t="shared" si="585"/>
        <v>38</v>
      </c>
      <c r="C1004" s="1" t="str">
        <f t="shared" si="585"/>
        <v>Input 38</v>
      </c>
      <c r="D1004" s="5"/>
      <c r="E1004" s="5" t="str">
        <f t="shared" si="558"/>
        <v> m2</v>
      </c>
      <c r="F1004" s="5">
        <f aca="true" t="shared" si="605" ref="F1004:Q1004">$E540*F$210*F586+$F540*F$211*F586+$G540*F$212*F586+$H540*F$213*F586+$I540*F$214*F586+$J540*F$215*F586+$K540*F$216*F586+$L540*F$217*F586+$M540*F$218*F586+$N540*F$219*F586+$O540*F$220*F586+$P540*F$221*F586+$Q540*F$222*F586+$R540*F$223*F586+$S540*F$224*F586+$T540*F$225*F586+$U540*F$226*F586+$V540*F$227*F586+$W540*F$228*F586+$X540*F$229*F586</f>
        <v>0</v>
      </c>
      <c r="G1004" s="5">
        <f t="shared" si="605"/>
        <v>0</v>
      </c>
      <c r="H1004" s="5">
        <f t="shared" si="605"/>
        <v>0</v>
      </c>
      <c r="I1004" s="5">
        <f t="shared" si="605"/>
        <v>0</v>
      </c>
      <c r="J1004" s="5">
        <f t="shared" si="605"/>
        <v>0</v>
      </c>
      <c r="K1004" s="5">
        <f t="shared" si="605"/>
        <v>0</v>
      </c>
      <c r="L1004" s="5">
        <f t="shared" si="605"/>
        <v>0</v>
      </c>
      <c r="M1004" s="5">
        <f t="shared" si="605"/>
        <v>0</v>
      </c>
      <c r="N1004" s="5">
        <f t="shared" si="605"/>
        <v>0</v>
      </c>
      <c r="O1004" s="5">
        <f t="shared" si="605"/>
        <v>0</v>
      </c>
      <c r="P1004" s="5">
        <f t="shared" si="605"/>
        <v>0</v>
      </c>
      <c r="Q1004" s="5">
        <f t="shared" si="605"/>
        <v>0</v>
      </c>
      <c r="R1004" s="5">
        <f t="shared" si="562"/>
        <v>0</v>
      </c>
      <c r="S1004" s="15">
        <f t="shared" si="563"/>
        <v>0</v>
      </c>
      <c r="T1004" s="5">
        <f t="shared" si="564"/>
        <v>0</v>
      </c>
      <c r="U1004" s="5">
        <f t="shared" si="565"/>
        <v>0</v>
      </c>
      <c r="V1004" s="5">
        <f t="shared" si="566"/>
        <v>0</v>
      </c>
      <c r="W1004" s="5">
        <f t="shared" si="567"/>
        <v>0</v>
      </c>
      <c r="X1004" s="1"/>
      <c r="Y1004" s="1"/>
      <c r="Z1004" s="1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</row>
    <row r="1005" spans="1:42" ht="12.75">
      <c r="A1005" s="1"/>
      <c r="B1005" s="5">
        <f>B541</f>
        <v>39</v>
      </c>
      <c r="C1005" s="1" t="str">
        <f>C541</f>
        <v>Input 39</v>
      </c>
      <c r="D1005" s="5"/>
      <c r="E1005" s="5" t="str">
        <f t="shared" si="558"/>
        <v> kom</v>
      </c>
      <c r="F1005" s="5">
        <f aca="true" t="shared" si="606" ref="F1005:Q1005">$E541*F$210*F587+$F541*F$211*F587+$G541*F$212*F587+$H541*F$213*F587+$I541*F$214*F587+$J541*F$215*F587+$K541*F$216*F587+$L541*F$217*F587+$M541*F$218*F587+$N541*F$219*F587+$O541*F$220*F587+$P541*F$221*F587+$Q541*F$222*F587+$R541*F$223*F587+$S541*F$224*F587+$T541*F$225*F587+$U541*F$226*F587+$V541*F$227*F587+$W541*F$228*F587+$X541*F$229*F587</f>
        <v>0</v>
      </c>
      <c r="G1005" s="5">
        <f t="shared" si="606"/>
        <v>0</v>
      </c>
      <c r="H1005" s="5">
        <f t="shared" si="606"/>
        <v>0</v>
      </c>
      <c r="I1005" s="5">
        <f t="shared" si="606"/>
        <v>0</v>
      </c>
      <c r="J1005" s="5">
        <f t="shared" si="606"/>
        <v>0</v>
      </c>
      <c r="K1005" s="5">
        <f t="shared" si="606"/>
        <v>0</v>
      </c>
      <c r="L1005" s="5">
        <f t="shared" si="606"/>
        <v>0</v>
      </c>
      <c r="M1005" s="5">
        <f t="shared" si="606"/>
        <v>0</v>
      </c>
      <c r="N1005" s="5">
        <f t="shared" si="606"/>
        <v>0</v>
      </c>
      <c r="O1005" s="5">
        <f t="shared" si="606"/>
        <v>0</v>
      </c>
      <c r="P1005" s="5">
        <f t="shared" si="606"/>
        <v>0</v>
      </c>
      <c r="Q1005" s="5">
        <f t="shared" si="606"/>
        <v>0</v>
      </c>
      <c r="R1005" s="5">
        <f t="shared" si="562"/>
        <v>0</v>
      </c>
      <c r="S1005" s="15">
        <f t="shared" si="563"/>
        <v>0</v>
      </c>
      <c r="T1005" s="5">
        <f t="shared" si="564"/>
        <v>0</v>
      </c>
      <c r="U1005" s="5">
        <f t="shared" si="565"/>
        <v>0</v>
      </c>
      <c r="V1005" s="5">
        <f t="shared" si="566"/>
        <v>0</v>
      </c>
      <c r="W1005" s="5">
        <f t="shared" si="567"/>
        <v>0</v>
      </c>
      <c r="X1005" s="1"/>
      <c r="Y1005" s="1"/>
      <c r="Z1005" s="1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</row>
    <row r="1006" spans="1:42" ht="12.75">
      <c r="A1006" s="1"/>
      <c r="B1006" s="5">
        <f>B542</f>
        <v>40</v>
      </c>
      <c r="C1006" s="5" t="str">
        <f>C542</f>
        <v>Input 40</v>
      </c>
      <c r="D1006" s="5"/>
      <c r="E1006" s="5" t="str">
        <f t="shared" si="558"/>
        <v> kom</v>
      </c>
      <c r="F1006" s="5">
        <f aca="true" t="shared" si="607" ref="F1006:Q1006">$E542*F$210*F588+$F542*F$211*F588+$G542*F$212*F588+$H542*F$213*F588+$I542*F$214*F588+$J542*F$215*F588+$K542*F$216*F588+$L542*F$217*F588+$M542*F$218*F588+$N542*F$219*F588+$O542*F$220*F588+$P542*F$221*F588+$Q542*F$222*F588+$R542*F$223*F588+$S542*F$224*F588+$T542*F$225*F588+$U542*F$226*F588+$V542*F$227*F588+$W542*F$228*F588+$X542*F$229*F588</f>
        <v>0</v>
      </c>
      <c r="G1006" s="5">
        <f t="shared" si="607"/>
        <v>0</v>
      </c>
      <c r="H1006" s="5">
        <f t="shared" si="607"/>
        <v>0</v>
      </c>
      <c r="I1006" s="5">
        <f t="shared" si="607"/>
        <v>0</v>
      </c>
      <c r="J1006" s="5">
        <f t="shared" si="607"/>
        <v>0</v>
      </c>
      <c r="K1006" s="5">
        <f t="shared" si="607"/>
        <v>0</v>
      </c>
      <c r="L1006" s="5">
        <f t="shared" si="607"/>
        <v>0</v>
      </c>
      <c r="M1006" s="5">
        <f t="shared" si="607"/>
        <v>0</v>
      </c>
      <c r="N1006" s="5">
        <f t="shared" si="607"/>
        <v>0</v>
      </c>
      <c r="O1006" s="5">
        <f t="shared" si="607"/>
        <v>0</v>
      </c>
      <c r="P1006" s="5">
        <f t="shared" si="607"/>
        <v>0</v>
      </c>
      <c r="Q1006" s="5">
        <f t="shared" si="607"/>
        <v>0</v>
      </c>
      <c r="R1006" s="5">
        <f t="shared" si="562"/>
        <v>0</v>
      </c>
      <c r="S1006" s="15">
        <f t="shared" si="563"/>
        <v>0</v>
      </c>
      <c r="T1006" s="5">
        <f t="shared" si="564"/>
        <v>0</v>
      </c>
      <c r="U1006" s="5">
        <f t="shared" si="565"/>
        <v>0</v>
      </c>
      <c r="V1006" s="5">
        <f t="shared" si="566"/>
        <v>0</v>
      </c>
      <c r="W1006" s="5">
        <f t="shared" si="567"/>
        <v>0</v>
      </c>
      <c r="X1006" s="1"/>
      <c r="Y1006" s="1"/>
      <c r="Z1006" s="1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</row>
    <row r="1007" spans="1:42" ht="12.75">
      <c r="A1007" s="1"/>
      <c r="B1007" s="16"/>
      <c r="C1007" s="16" t="s">
        <v>248</v>
      </c>
      <c r="D1007" s="16"/>
      <c r="E1007" s="16"/>
      <c r="F1007" s="16">
        <f aca="true" t="shared" si="608" ref="F1007:R1007">SUM(F967:F1006)</f>
        <v>229714.8964885</v>
      </c>
      <c r="G1007" s="16">
        <f t="shared" si="608"/>
        <v>332502.4818847</v>
      </c>
      <c r="H1007" s="16">
        <f t="shared" si="608"/>
        <v>384185.1486298999</v>
      </c>
      <c r="I1007" s="16">
        <f t="shared" si="608"/>
        <v>423894.2538907001</v>
      </c>
      <c r="J1007" s="16">
        <f t="shared" si="608"/>
        <v>402040.9079655</v>
      </c>
      <c r="K1007" s="16">
        <f t="shared" si="608"/>
        <v>379646.9025380999</v>
      </c>
      <c r="L1007" s="16">
        <f t="shared" si="608"/>
        <v>363507.0345103999</v>
      </c>
      <c r="M1007" s="16">
        <f t="shared" si="608"/>
        <v>412693.65571139986</v>
      </c>
      <c r="N1007" s="16">
        <f t="shared" si="608"/>
        <v>520720.02661430003</v>
      </c>
      <c r="O1007" s="16">
        <f t="shared" si="608"/>
        <v>568124.3659945</v>
      </c>
      <c r="P1007" s="16">
        <f t="shared" si="608"/>
        <v>572027.5951492997</v>
      </c>
      <c r="Q1007" s="16">
        <f t="shared" si="608"/>
        <v>414605.57625270006</v>
      </c>
      <c r="R1007" s="16">
        <f t="shared" si="608"/>
        <v>5003662.84563</v>
      </c>
      <c r="S1007" s="15">
        <f t="shared" si="563"/>
        <v>1</v>
      </c>
      <c r="T1007" s="5">
        <f>SUM(T967:T1006)</f>
        <v>946402.5270031</v>
      </c>
      <c r="U1007" s="5">
        <f>SUM(U967:U1006)</f>
        <v>1205582.0643942996</v>
      </c>
      <c r="V1007" s="5">
        <f>SUM(V967:V1006)</f>
        <v>1296920.7168361002</v>
      </c>
      <c r="W1007" s="5">
        <f>SUM(W967:W1006)</f>
        <v>1554757.5373965</v>
      </c>
      <c r="X1007" s="1"/>
      <c r="Y1007" s="1"/>
      <c r="Z1007" s="1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</row>
    <row r="1008" spans="1:42" ht="12.75">
      <c r="A1008" s="1"/>
      <c r="B1008" s="1"/>
      <c r="C1008" s="1"/>
      <c r="D1008" s="1"/>
      <c r="E1008" s="1"/>
      <c r="F1008" s="15">
        <f aca="true" t="shared" si="609" ref="F1008:R1008">F1007/$R1007</f>
        <v>0.045909347527106834</v>
      </c>
      <c r="G1008" s="15">
        <f t="shared" si="609"/>
        <v>0.06645181582829755</v>
      </c>
      <c r="H1008" s="15">
        <f t="shared" si="609"/>
        <v>0.07678078249525383</v>
      </c>
      <c r="I1008" s="15">
        <f t="shared" si="609"/>
        <v>0.08471678987342492</v>
      </c>
      <c r="J1008" s="15">
        <f t="shared" si="609"/>
        <v>0.08034932016185434</v>
      </c>
      <c r="K1008" s="15">
        <f t="shared" si="609"/>
        <v>0.07587379770594822</v>
      </c>
      <c r="L1008" s="15">
        <f t="shared" si="609"/>
        <v>0.07264818708316298</v>
      </c>
      <c r="M1008" s="15">
        <f t="shared" si="609"/>
        <v>0.08247831007875162</v>
      </c>
      <c r="N1008" s="15">
        <f t="shared" si="609"/>
        <v>0.1040677684886535</v>
      </c>
      <c r="O1008" s="15">
        <f t="shared" si="609"/>
        <v>0.11354169605785433</v>
      </c>
      <c r="P1008" s="15">
        <f t="shared" si="609"/>
        <v>0.11432177043041296</v>
      </c>
      <c r="Q1008" s="15">
        <f t="shared" si="609"/>
        <v>0.08286041426927876</v>
      </c>
      <c r="R1008" s="15">
        <f t="shared" si="609"/>
        <v>1</v>
      </c>
      <c r="S1008" s="15"/>
      <c r="T1008" s="15">
        <f>T1007/$R1007</f>
        <v>0.18914194585065824</v>
      </c>
      <c r="U1008" s="15">
        <f>U1007/$R1007</f>
        <v>0.2409399077412274</v>
      </c>
      <c r="V1008" s="15">
        <f>V1007/$R1007</f>
        <v>0.2591942656505682</v>
      </c>
      <c r="W1008" s="15">
        <f>W1007/$R1007</f>
        <v>0.3107238807575461</v>
      </c>
      <c r="X1008" s="1"/>
      <c r="Y1008" s="1"/>
      <c r="Z1008" s="1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</row>
    <row r="1009" spans="1:4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5"/>
      <c r="T1009" s="1"/>
      <c r="U1009" s="1"/>
      <c r="V1009" s="1"/>
      <c r="W1009" s="1"/>
      <c r="X1009" s="1"/>
      <c r="Y1009" s="1"/>
      <c r="Z1009" s="1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</row>
    <row r="1010" spans="1:42" ht="12.75">
      <c r="A1010" s="3">
        <v>14</v>
      </c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5"/>
      <c r="T1010" s="1"/>
      <c r="U1010" s="1"/>
      <c r="V1010" s="1"/>
      <c r="W1010" s="1"/>
      <c r="X1010" s="1"/>
      <c r="Y1010" s="1"/>
      <c r="Z1010" s="1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</row>
    <row r="1011" spans="1:42" ht="12.75">
      <c r="A1011" s="1"/>
      <c r="B1011" s="3" t="s">
        <v>228</v>
      </c>
      <c r="C1011" s="3" t="s">
        <v>413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5"/>
      <c r="T1011" s="1"/>
      <c r="U1011" s="1"/>
      <c r="V1011" s="1"/>
      <c r="W1011" s="1"/>
      <c r="X1011" s="1"/>
      <c r="Y1011" s="1"/>
      <c r="Z1011" s="1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</row>
    <row r="1012" spans="1:42" ht="12.75">
      <c r="A1012" s="1"/>
      <c r="B1012" s="1"/>
      <c r="C1012" s="1"/>
      <c r="D1012" s="1"/>
      <c r="E1012" s="1"/>
      <c r="F1012" s="1" t="str">
        <f>D8</f>
        <v> - EUR</v>
      </c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5"/>
      <c r="T1012" s="1" t="str">
        <f>F1012</f>
        <v> - EUR</v>
      </c>
      <c r="U1012" s="1"/>
      <c r="V1012" s="1"/>
      <c r="W1012" s="1"/>
      <c r="X1012" s="1"/>
      <c r="Y1012" s="1"/>
      <c r="Z1012" s="1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</row>
    <row r="1013" spans="1:42" ht="12.75">
      <c r="A1013" s="1"/>
      <c r="B1013" s="8" t="s">
        <v>255</v>
      </c>
      <c r="C1013" s="8" t="s">
        <v>256</v>
      </c>
      <c r="D1013" s="8"/>
      <c r="E1013" s="8" t="s">
        <v>270</v>
      </c>
      <c r="F1013" s="14"/>
      <c r="G1013" s="14" t="str">
        <f>G136</f>
        <v>  By month</v>
      </c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8" t="str">
        <f>R162</f>
        <v>    Total</v>
      </c>
      <c r="S1013" s="15"/>
      <c r="T1013" s="5"/>
      <c r="U1013" s="5" t="str">
        <f>U162</f>
        <v>Quarterly</v>
      </c>
      <c r="V1013" s="5"/>
      <c r="W1013" s="5"/>
      <c r="X1013" s="1"/>
      <c r="Y1013" s="1"/>
      <c r="Z1013" s="1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</row>
    <row r="1014" spans="1:42" ht="12.75">
      <c r="A1014" s="1"/>
      <c r="B1014" s="12" t="str">
        <f>B163</f>
        <v> </v>
      </c>
      <c r="C1014" s="12" t="s">
        <v>1</v>
      </c>
      <c r="D1014" s="12"/>
      <c r="E1014" s="12" t="s">
        <v>271</v>
      </c>
      <c r="F1014" s="12" t="str">
        <f aca="true" t="shared" si="610" ref="F1014:Q1014">D11</f>
        <v>        1</v>
      </c>
      <c r="G1014" s="12" t="str">
        <f t="shared" si="610"/>
        <v>        2</v>
      </c>
      <c r="H1014" s="12" t="str">
        <f t="shared" si="610"/>
        <v>        3</v>
      </c>
      <c r="I1014" s="12" t="str">
        <f t="shared" si="610"/>
        <v>        4</v>
      </c>
      <c r="J1014" s="12" t="str">
        <f t="shared" si="610"/>
        <v>        5</v>
      </c>
      <c r="K1014" s="12" t="str">
        <f t="shared" si="610"/>
        <v>        6</v>
      </c>
      <c r="L1014" s="12" t="str">
        <f t="shared" si="610"/>
        <v>        7</v>
      </c>
      <c r="M1014" s="12" t="str">
        <f t="shared" si="610"/>
        <v>        8</v>
      </c>
      <c r="N1014" s="12" t="str">
        <f t="shared" si="610"/>
        <v>        9</v>
      </c>
      <c r="O1014" s="12" t="str">
        <f t="shared" si="610"/>
        <v>        10</v>
      </c>
      <c r="P1014" s="12" t="str">
        <f t="shared" si="610"/>
        <v>        11</v>
      </c>
      <c r="Q1014" s="12" t="str">
        <f t="shared" si="610"/>
        <v>        12</v>
      </c>
      <c r="R1014" s="12" t="str">
        <f>R163</f>
        <v> </v>
      </c>
      <c r="S1014" s="15"/>
      <c r="T1014" s="5" t="str">
        <f>T163</f>
        <v>       Q1</v>
      </c>
      <c r="U1014" s="5" t="str">
        <f>U163</f>
        <v>       Q2</v>
      </c>
      <c r="V1014" s="5" t="str">
        <f>V163</f>
        <v>       Q3</v>
      </c>
      <c r="W1014" s="5" t="str">
        <f>W163</f>
        <v>       Q4</v>
      </c>
      <c r="X1014" s="1"/>
      <c r="Y1014" s="1"/>
      <c r="Z1014" s="1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</row>
    <row r="1015" spans="1:42" ht="12.75">
      <c r="A1015" s="1"/>
      <c r="B1015" s="5">
        <f aca="true" t="shared" si="611" ref="B1015:B1054">B503</f>
        <v>1</v>
      </c>
      <c r="C1015" s="5" t="s">
        <v>278</v>
      </c>
      <c r="D1015" s="1"/>
      <c r="E1015" s="24">
        <v>1</v>
      </c>
      <c r="F1015" s="5">
        <v>34291</v>
      </c>
      <c r="G1015" s="5">
        <v>34291</v>
      </c>
      <c r="H1015" s="5">
        <v>34291</v>
      </c>
      <c r="I1015" s="5">
        <v>34291</v>
      </c>
      <c r="J1015" s="5">
        <v>34291</v>
      </c>
      <c r="K1015" s="5">
        <v>34291</v>
      </c>
      <c r="L1015" s="5">
        <v>34291</v>
      </c>
      <c r="M1015" s="5">
        <v>34291</v>
      </c>
      <c r="N1015" s="5">
        <v>34291</v>
      </c>
      <c r="O1015" s="5">
        <v>34291</v>
      </c>
      <c r="P1015" s="5">
        <v>34291</v>
      </c>
      <c r="Q1015" s="5">
        <v>34291</v>
      </c>
      <c r="R1015" s="5">
        <f aca="true" t="shared" si="612" ref="R1015:R1057">SUM(F1015:Q1015)</f>
        <v>411492</v>
      </c>
      <c r="S1015" s="15">
        <f aca="true" t="shared" si="613" ref="S1015:S1055">R1015/R$1055</f>
        <v>0.318475744678875</v>
      </c>
      <c r="T1015" s="5">
        <f aca="true" t="shared" si="614" ref="T1015:T1057">SUM(F1015:H1015)</f>
        <v>102873</v>
      </c>
      <c r="U1015" s="5">
        <f aca="true" t="shared" si="615" ref="U1015:U1057">SUM(I1015:K1015)</f>
        <v>102873</v>
      </c>
      <c r="V1015" s="5">
        <f aca="true" t="shared" si="616" ref="V1015:V1057">SUM(L1015:N1015)</f>
        <v>102873</v>
      </c>
      <c r="W1015" s="5">
        <f aca="true" t="shared" si="617" ref="W1015:W1057">SUM(O1015:Q1015)</f>
        <v>102873</v>
      </c>
      <c r="X1015" s="1"/>
      <c r="Y1015" s="1"/>
      <c r="Z1015" s="1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</row>
    <row r="1016" spans="1:42" ht="12.75">
      <c r="A1016" s="1"/>
      <c r="B1016" s="5">
        <f t="shared" si="611"/>
        <v>2</v>
      </c>
      <c r="C1016" s="5" t="s">
        <v>279</v>
      </c>
      <c r="D1016" s="1"/>
      <c r="E1016" s="24">
        <v>0.5</v>
      </c>
      <c r="F1016" s="5">
        <v>1201.8333333333333</v>
      </c>
      <c r="G1016" s="5">
        <v>1201.8333333333333</v>
      </c>
      <c r="H1016" s="5">
        <v>1201.8333333333333</v>
      </c>
      <c r="I1016" s="5">
        <v>1201.8333333333333</v>
      </c>
      <c r="J1016" s="5">
        <v>1201.8333333333333</v>
      </c>
      <c r="K1016" s="5">
        <v>1201.8333333333333</v>
      </c>
      <c r="L1016" s="5">
        <v>1201.8333333333333</v>
      </c>
      <c r="M1016" s="5">
        <v>1201.8333333333333</v>
      </c>
      <c r="N1016" s="5">
        <v>1201.8333333333333</v>
      </c>
      <c r="O1016" s="5">
        <v>1201.8333333333333</v>
      </c>
      <c r="P1016" s="5">
        <v>1201.8333333333333</v>
      </c>
      <c r="Q1016" s="5">
        <v>1201.8333333333333</v>
      </c>
      <c r="R1016" s="5">
        <f t="shared" si="612"/>
        <v>14422.000000000002</v>
      </c>
      <c r="S1016" s="15">
        <f t="shared" si="613"/>
        <v>0.011161959867406259</v>
      </c>
      <c r="T1016" s="5">
        <f t="shared" si="614"/>
        <v>3605.5</v>
      </c>
      <c r="U1016" s="5">
        <f t="shared" si="615"/>
        <v>3605.5</v>
      </c>
      <c r="V1016" s="5">
        <f t="shared" si="616"/>
        <v>3605.5</v>
      </c>
      <c r="W1016" s="5">
        <f t="shared" si="617"/>
        <v>3605.5</v>
      </c>
      <c r="X1016" s="1"/>
      <c r="Y1016" s="1"/>
      <c r="Z1016" s="1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</row>
    <row r="1017" spans="1:42" ht="12.75">
      <c r="A1017" s="1"/>
      <c r="B1017" s="5">
        <f t="shared" si="611"/>
        <v>3</v>
      </c>
      <c r="C1017" s="5" t="s">
        <v>282</v>
      </c>
      <c r="D1017" s="1"/>
      <c r="E1017" s="24">
        <v>1</v>
      </c>
      <c r="F1017" s="5">
        <v>1266.5</v>
      </c>
      <c r="G1017" s="5">
        <v>1266.5</v>
      </c>
      <c r="H1017" s="5">
        <v>1266.5</v>
      </c>
      <c r="I1017" s="5">
        <v>1266.5</v>
      </c>
      <c r="J1017" s="5">
        <v>1266.5</v>
      </c>
      <c r="K1017" s="5">
        <v>1266.5</v>
      </c>
      <c r="L1017" s="5">
        <v>1266.5</v>
      </c>
      <c r="M1017" s="5">
        <v>1266.5</v>
      </c>
      <c r="N1017" s="5">
        <v>1266.5</v>
      </c>
      <c r="O1017" s="5">
        <v>1266.5</v>
      </c>
      <c r="P1017" s="5">
        <v>1266.5</v>
      </c>
      <c r="Q1017" s="5">
        <v>1266.5</v>
      </c>
      <c r="R1017" s="5">
        <f t="shared" si="612"/>
        <v>15198</v>
      </c>
      <c r="S1017" s="15">
        <f t="shared" si="613"/>
        <v>0.01176254791740676</v>
      </c>
      <c r="T1017" s="5">
        <f t="shared" si="614"/>
        <v>3799.5</v>
      </c>
      <c r="U1017" s="5">
        <f t="shared" si="615"/>
        <v>3799.5</v>
      </c>
      <c r="V1017" s="5">
        <f t="shared" si="616"/>
        <v>3799.5</v>
      </c>
      <c r="W1017" s="5">
        <f t="shared" si="617"/>
        <v>3799.5</v>
      </c>
      <c r="X1017" s="1"/>
      <c r="Y1017" s="1"/>
      <c r="Z1017" s="1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</row>
    <row r="1018" spans="1:42" ht="12.75">
      <c r="A1018" s="1"/>
      <c r="B1018" s="5">
        <f t="shared" si="611"/>
        <v>4</v>
      </c>
      <c r="C1018" s="5" t="s">
        <v>283</v>
      </c>
      <c r="D1018" s="1"/>
      <c r="E1018" s="24">
        <v>0.5</v>
      </c>
      <c r="F1018" s="5">
        <v>310.0833333333333</v>
      </c>
      <c r="G1018" s="5">
        <v>310.0833333333333</v>
      </c>
      <c r="H1018" s="5">
        <v>310.0833333333333</v>
      </c>
      <c r="I1018" s="5">
        <v>310.0833333333333</v>
      </c>
      <c r="J1018" s="5">
        <v>310.0833333333333</v>
      </c>
      <c r="K1018" s="5">
        <v>310.0833333333333</v>
      </c>
      <c r="L1018" s="5">
        <v>310.0833333333333</v>
      </c>
      <c r="M1018" s="5">
        <v>310.0833333333333</v>
      </c>
      <c r="N1018" s="5">
        <v>310.0833333333333</v>
      </c>
      <c r="O1018" s="5">
        <v>310.0833333333333</v>
      </c>
      <c r="P1018" s="5">
        <v>310.0833333333333</v>
      </c>
      <c r="Q1018" s="5">
        <v>310.0833333333333</v>
      </c>
      <c r="R1018" s="5">
        <f t="shared" si="612"/>
        <v>3721.0000000000005</v>
      </c>
      <c r="S1018" s="15">
        <f t="shared" si="613"/>
        <v>0.002879881616046227</v>
      </c>
      <c r="T1018" s="5">
        <f t="shared" si="614"/>
        <v>930.25</v>
      </c>
      <c r="U1018" s="5">
        <f t="shared" si="615"/>
        <v>930.25</v>
      </c>
      <c r="V1018" s="5">
        <f t="shared" si="616"/>
        <v>930.25</v>
      </c>
      <c r="W1018" s="5">
        <f t="shared" si="617"/>
        <v>930.25</v>
      </c>
      <c r="X1018" s="1"/>
      <c r="Y1018" s="1"/>
      <c r="Z1018" s="1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</row>
    <row r="1019" spans="1:42" ht="12.75">
      <c r="A1019" s="1"/>
      <c r="B1019" s="5">
        <f t="shared" si="611"/>
        <v>5</v>
      </c>
      <c r="C1019" s="5" t="s">
        <v>284</v>
      </c>
      <c r="D1019" s="1"/>
      <c r="E1019" s="24">
        <v>1</v>
      </c>
      <c r="F1019" s="5">
        <v>8391.083333333334</v>
      </c>
      <c r="G1019" s="5">
        <v>8391.083333333334</v>
      </c>
      <c r="H1019" s="5">
        <v>8391.083333333334</v>
      </c>
      <c r="I1019" s="5">
        <v>8391.083333333334</v>
      </c>
      <c r="J1019" s="5">
        <v>8391.083333333334</v>
      </c>
      <c r="K1019" s="5">
        <v>8391.083333333334</v>
      </c>
      <c r="L1019" s="5">
        <v>8391.083333333334</v>
      </c>
      <c r="M1019" s="5">
        <v>8391.083333333334</v>
      </c>
      <c r="N1019" s="5">
        <v>8391.083333333334</v>
      </c>
      <c r="O1019" s="5">
        <v>8391.083333333334</v>
      </c>
      <c r="P1019" s="5">
        <v>8391.083333333334</v>
      </c>
      <c r="Q1019" s="5">
        <v>8391.083333333334</v>
      </c>
      <c r="R1019" s="5">
        <f t="shared" si="612"/>
        <v>100692.99999999999</v>
      </c>
      <c r="S1019" s="15">
        <f t="shared" si="613"/>
        <v>0.07793171716327403</v>
      </c>
      <c r="T1019" s="5">
        <f t="shared" si="614"/>
        <v>25173.25</v>
      </c>
      <c r="U1019" s="5">
        <f t="shared" si="615"/>
        <v>25173.25</v>
      </c>
      <c r="V1019" s="5">
        <f t="shared" si="616"/>
        <v>25173.25</v>
      </c>
      <c r="W1019" s="5">
        <f t="shared" si="617"/>
        <v>25173.25</v>
      </c>
      <c r="X1019" s="1"/>
      <c r="Y1019" s="1"/>
      <c r="Z1019" s="1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</row>
    <row r="1020" spans="1:42" ht="12.75">
      <c r="A1020" s="1"/>
      <c r="B1020" s="5">
        <f t="shared" si="611"/>
        <v>6</v>
      </c>
      <c r="C1020" s="5" t="s">
        <v>285</v>
      </c>
      <c r="D1020" s="1"/>
      <c r="E1020" s="24">
        <v>0.5</v>
      </c>
      <c r="F1020" s="5">
        <v>116.91666666666667</v>
      </c>
      <c r="G1020" s="5">
        <v>116.91666666666667</v>
      </c>
      <c r="H1020" s="5">
        <v>116.91666666666667</v>
      </c>
      <c r="I1020" s="5">
        <v>116.91666666666667</v>
      </c>
      <c r="J1020" s="5">
        <v>116.91666666666667</v>
      </c>
      <c r="K1020" s="5">
        <v>116.91666666666667</v>
      </c>
      <c r="L1020" s="5">
        <v>116.91666666666667</v>
      </c>
      <c r="M1020" s="5">
        <v>116.91666666666667</v>
      </c>
      <c r="N1020" s="5">
        <v>116.91666666666667</v>
      </c>
      <c r="O1020" s="5">
        <v>116.91666666666667</v>
      </c>
      <c r="P1020" s="5">
        <v>116.91666666666667</v>
      </c>
      <c r="Q1020" s="5">
        <v>116.91666666666667</v>
      </c>
      <c r="R1020" s="5">
        <f t="shared" si="612"/>
        <v>1403.0000000000002</v>
      </c>
      <c r="S1020" s="15">
        <f t="shared" si="613"/>
        <v>0.0010858570027715282</v>
      </c>
      <c r="T1020" s="5">
        <f t="shared" si="614"/>
        <v>350.75</v>
      </c>
      <c r="U1020" s="5">
        <f t="shared" si="615"/>
        <v>350.75</v>
      </c>
      <c r="V1020" s="5">
        <f t="shared" si="616"/>
        <v>350.75</v>
      </c>
      <c r="W1020" s="5">
        <f t="shared" si="617"/>
        <v>350.75</v>
      </c>
      <c r="X1020" s="1"/>
      <c r="Y1020" s="1"/>
      <c r="Z1020" s="1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</row>
    <row r="1021" spans="1:42" ht="12.75">
      <c r="A1021" s="1"/>
      <c r="B1021" s="5">
        <f t="shared" si="611"/>
        <v>7</v>
      </c>
      <c r="C1021" s="5" t="s">
        <v>286</v>
      </c>
      <c r="D1021" s="1"/>
      <c r="E1021" s="24">
        <v>1</v>
      </c>
      <c r="F1021" s="5">
        <v>7226.666666666667</v>
      </c>
      <c r="G1021" s="5">
        <v>7226.666666666667</v>
      </c>
      <c r="H1021" s="5">
        <v>7226.666666666667</v>
      </c>
      <c r="I1021" s="5">
        <v>7226.666666666667</v>
      </c>
      <c r="J1021" s="5">
        <v>7226.666666666667</v>
      </c>
      <c r="K1021" s="5">
        <v>7226.666666666667</v>
      </c>
      <c r="L1021" s="5">
        <v>7226.666666666667</v>
      </c>
      <c r="M1021" s="5">
        <v>7226.666666666667</v>
      </c>
      <c r="N1021" s="5">
        <v>7226.666666666667</v>
      </c>
      <c r="O1021" s="5">
        <v>7226.666666666667</v>
      </c>
      <c r="P1021" s="5">
        <v>7226.666666666667</v>
      </c>
      <c r="Q1021" s="5">
        <v>7226.666666666667</v>
      </c>
      <c r="R1021" s="5">
        <f t="shared" si="612"/>
        <v>86720</v>
      </c>
      <c r="S1021" s="15">
        <f t="shared" si="613"/>
        <v>0.06711726249490158</v>
      </c>
      <c r="T1021" s="5">
        <f t="shared" si="614"/>
        <v>21680</v>
      </c>
      <c r="U1021" s="5">
        <f t="shared" si="615"/>
        <v>21680</v>
      </c>
      <c r="V1021" s="5">
        <f t="shared" si="616"/>
        <v>21680</v>
      </c>
      <c r="W1021" s="5">
        <f t="shared" si="617"/>
        <v>21680</v>
      </c>
      <c r="X1021" s="1"/>
      <c r="Y1021" s="1"/>
      <c r="Z1021" s="1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</row>
    <row r="1022" spans="1:42" ht="12.75">
      <c r="A1022" s="1"/>
      <c r="B1022" s="5">
        <f t="shared" si="611"/>
        <v>8</v>
      </c>
      <c r="C1022" s="5" t="s">
        <v>287</v>
      </c>
      <c r="D1022" s="1"/>
      <c r="E1022" s="24">
        <v>0.5</v>
      </c>
      <c r="F1022" s="5">
        <v>5170.333333333333</v>
      </c>
      <c r="G1022" s="5">
        <v>5170.333333333333</v>
      </c>
      <c r="H1022" s="5">
        <v>5170.333333333333</v>
      </c>
      <c r="I1022" s="5">
        <v>5170.333333333333</v>
      </c>
      <c r="J1022" s="5">
        <v>5170.333333333333</v>
      </c>
      <c r="K1022" s="5">
        <v>5170.333333333333</v>
      </c>
      <c r="L1022" s="5">
        <v>5170.333333333333</v>
      </c>
      <c r="M1022" s="5">
        <v>5170.333333333333</v>
      </c>
      <c r="N1022" s="5">
        <v>5170.333333333333</v>
      </c>
      <c r="O1022" s="5">
        <v>5170.333333333333</v>
      </c>
      <c r="P1022" s="5">
        <v>5170.333333333333</v>
      </c>
      <c r="Q1022" s="5">
        <v>5170.333333333333</v>
      </c>
      <c r="R1022" s="5">
        <f t="shared" si="612"/>
        <v>62044.00000000001</v>
      </c>
      <c r="S1022" s="15">
        <f t="shared" si="613"/>
        <v>0.048019181667823735</v>
      </c>
      <c r="T1022" s="5">
        <f t="shared" si="614"/>
        <v>15511</v>
      </c>
      <c r="U1022" s="5">
        <f t="shared" si="615"/>
        <v>15511</v>
      </c>
      <c r="V1022" s="5">
        <f t="shared" si="616"/>
        <v>15511</v>
      </c>
      <c r="W1022" s="5">
        <f t="shared" si="617"/>
        <v>15511</v>
      </c>
      <c r="X1022" s="1"/>
      <c r="Y1022" s="1"/>
      <c r="Z1022" s="1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</row>
    <row r="1023" spans="1:42" ht="12.75">
      <c r="A1023" s="1"/>
      <c r="B1023" s="5">
        <f t="shared" si="611"/>
        <v>9</v>
      </c>
      <c r="C1023" s="5" t="s">
        <v>288</v>
      </c>
      <c r="D1023" s="1"/>
      <c r="E1023" s="24">
        <v>1</v>
      </c>
      <c r="F1023" s="5">
        <v>579.3333333333334</v>
      </c>
      <c r="G1023" s="5">
        <v>579.3333333333334</v>
      </c>
      <c r="H1023" s="5">
        <v>579.3333333333334</v>
      </c>
      <c r="I1023" s="5">
        <v>579.3333333333334</v>
      </c>
      <c r="J1023" s="5">
        <v>579.3333333333334</v>
      </c>
      <c r="K1023" s="5">
        <v>579.3333333333334</v>
      </c>
      <c r="L1023" s="5">
        <v>579.3333333333334</v>
      </c>
      <c r="M1023" s="5">
        <v>579.3333333333334</v>
      </c>
      <c r="N1023" s="5">
        <v>579.3333333333334</v>
      </c>
      <c r="O1023" s="5">
        <v>579.3333333333334</v>
      </c>
      <c r="P1023" s="5">
        <v>579.3333333333334</v>
      </c>
      <c r="Q1023" s="5">
        <v>579.3333333333334</v>
      </c>
      <c r="R1023" s="5">
        <f t="shared" si="612"/>
        <v>6951.999999999999</v>
      </c>
      <c r="S1023" s="15">
        <f t="shared" si="613"/>
        <v>0.005380525932478733</v>
      </c>
      <c r="T1023" s="5">
        <f t="shared" si="614"/>
        <v>1738</v>
      </c>
      <c r="U1023" s="5">
        <f t="shared" si="615"/>
        <v>1738</v>
      </c>
      <c r="V1023" s="5">
        <f t="shared" si="616"/>
        <v>1738</v>
      </c>
      <c r="W1023" s="5">
        <f t="shared" si="617"/>
        <v>1738</v>
      </c>
      <c r="X1023" s="1"/>
      <c r="Y1023" s="1"/>
      <c r="Z1023" s="1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</row>
    <row r="1024" spans="1:42" ht="12.75">
      <c r="A1024" s="1"/>
      <c r="B1024" s="5">
        <f t="shared" si="611"/>
        <v>10</v>
      </c>
      <c r="C1024" s="5" t="s">
        <v>289</v>
      </c>
      <c r="D1024" s="1"/>
      <c r="E1024" s="24">
        <v>0.5</v>
      </c>
      <c r="F1024" s="5">
        <v>1466.6666666666667</v>
      </c>
      <c r="G1024" s="5">
        <v>1466.6666666666667</v>
      </c>
      <c r="H1024" s="5">
        <v>1466.6666666666667</v>
      </c>
      <c r="I1024" s="5">
        <v>1466.6666666666667</v>
      </c>
      <c r="J1024" s="5">
        <v>1466.6666666666667</v>
      </c>
      <c r="K1024" s="5">
        <v>1466.6666666666667</v>
      </c>
      <c r="L1024" s="5">
        <v>1466.6666666666667</v>
      </c>
      <c r="M1024" s="5">
        <v>1466.6666666666667</v>
      </c>
      <c r="N1024" s="5">
        <v>1466.6666666666667</v>
      </c>
      <c r="O1024" s="5">
        <v>1466.6666666666667</v>
      </c>
      <c r="P1024" s="5">
        <v>1466.6666666666667</v>
      </c>
      <c r="Q1024" s="5">
        <v>1466.6666666666667</v>
      </c>
      <c r="R1024" s="5">
        <f t="shared" si="612"/>
        <v>17599.999999999996</v>
      </c>
      <c r="S1024" s="15">
        <f t="shared" si="613"/>
        <v>0.013621584639186664</v>
      </c>
      <c r="T1024" s="5">
        <f t="shared" si="614"/>
        <v>4400</v>
      </c>
      <c r="U1024" s="5">
        <f t="shared" si="615"/>
        <v>4400</v>
      </c>
      <c r="V1024" s="5">
        <f t="shared" si="616"/>
        <v>4400</v>
      </c>
      <c r="W1024" s="5">
        <f t="shared" si="617"/>
        <v>4400</v>
      </c>
      <c r="X1024" s="1"/>
      <c r="Y1024" s="1"/>
      <c r="Z1024" s="1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</row>
    <row r="1025" spans="1:42" ht="12.75">
      <c r="A1025" s="1"/>
      <c r="B1025" s="5">
        <f t="shared" si="611"/>
        <v>11</v>
      </c>
      <c r="C1025" s="5" t="s">
        <v>290</v>
      </c>
      <c r="D1025" s="1"/>
      <c r="E1025" s="24">
        <v>1</v>
      </c>
      <c r="F1025" s="5">
        <v>596.5833333333334</v>
      </c>
      <c r="G1025" s="5">
        <v>596.5833333333334</v>
      </c>
      <c r="H1025" s="5">
        <v>596.5833333333334</v>
      </c>
      <c r="I1025" s="5">
        <v>596.5833333333334</v>
      </c>
      <c r="J1025" s="5">
        <v>596.5833333333334</v>
      </c>
      <c r="K1025" s="5">
        <v>596.5833333333334</v>
      </c>
      <c r="L1025" s="5">
        <v>596.5833333333334</v>
      </c>
      <c r="M1025" s="5">
        <v>596.5833333333334</v>
      </c>
      <c r="N1025" s="5">
        <v>596.5833333333334</v>
      </c>
      <c r="O1025" s="5">
        <v>596.5833333333334</v>
      </c>
      <c r="P1025" s="5">
        <v>596.5833333333334</v>
      </c>
      <c r="Q1025" s="5">
        <v>596.5833333333334</v>
      </c>
      <c r="R1025" s="5">
        <f t="shared" si="612"/>
        <v>7158.999999999999</v>
      </c>
      <c r="S1025" s="15">
        <f t="shared" si="613"/>
        <v>0.0055407343427237125</v>
      </c>
      <c r="T1025" s="5">
        <f t="shared" si="614"/>
        <v>1789.75</v>
      </c>
      <c r="U1025" s="5">
        <f t="shared" si="615"/>
        <v>1789.75</v>
      </c>
      <c r="V1025" s="5">
        <f t="shared" si="616"/>
        <v>1789.75</v>
      </c>
      <c r="W1025" s="5">
        <f t="shared" si="617"/>
        <v>1789.75</v>
      </c>
      <c r="X1025" s="1"/>
      <c r="Y1025" s="1"/>
      <c r="Z1025" s="1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</row>
    <row r="1026" spans="1:42" ht="12.75">
      <c r="A1026" s="1"/>
      <c r="B1026" s="5">
        <f t="shared" si="611"/>
        <v>12</v>
      </c>
      <c r="C1026" s="5" t="s">
        <v>291</v>
      </c>
      <c r="D1026" s="1"/>
      <c r="E1026" s="24">
        <v>0.4909</v>
      </c>
      <c r="F1026" s="5">
        <f>97349-SUM(F1015:F1025)/1</f>
        <v>36731.99999999999</v>
      </c>
      <c r="G1026" s="5">
        <f>101322-SUM(G1015:G1025)/1</f>
        <v>40704.99999999999</v>
      </c>
      <c r="H1026" s="5">
        <f>112045-SUM(H1015:H1025)/1</f>
        <v>51427.99999999999</v>
      </c>
      <c r="I1026" s="5">
        <f>126658-SUM(I1015:I1025)/1</f>
        <v>66041</v>
      </c>
      <c r="J1026" s="5">
        <f>104075-SUM(J1015:J1025)/1</f>
        <v>43457.99999999999</v>
      </c>
      <c r="K1026" s="5">
        <f>116299-SUM(K1015:K1025)/1</f>
        <v>55681.99999999999</v>
      </c>
      <c r="L1026" s="5">
        <f>96627-SUM(L1015:L1025)/1</f>
        <v>36009.99999999999</v>
      </c>
      <c r="M1026" s="5">
        <f>107337-SUM(M1015:M1025)/1</f>
        <v>46719.99999999999</v>
      </c>
      <c r="N1026" s="5">
        <f>112006-SUM(N1015:N1025)/1</f>
        <v>51388.99999999999</v>
      </c>
      <c r="O1026" s="5">
        <f>103760-SUM(O1015:O1025)/1</f>
        <v>43142.99999999999</v>
      </c>
      <c r="P1026" s="5">
        <f>106954-SUM(P1015:P1025)/1</f>
        <v>46336.99999999999</v>
      </c>
      <c r="Q1026" s="5">
        <f>107635-SUM(Q1015:Q1025)/1</f>
        <v>47017.99999999999</v>
      </c>
      <c r="R1026" s="5">
        <f t="shared" si="612"/>
        <v>564662.9999999999</v>
      </c>
      <c r="S1026" s="15">
        <f t="shared" si="613"/>
        <v>0.43702300267710564</v>
      </c>
      <c r="T1026" s="5">
        <f t="shared" si="614"/>
        <v>128864.99999999997</v>
      </c>
      <c r="U1026" s="5">
        <f t="shared" si="615"/>
        <v>165181</v>
      </c>
      <c r="V1026" s="5">
        <f t="shared" si="616"/>
        <v>134118.99999999997</v>
      </c>
      <c r="W1026" s="5">
        <f t="shared" si="617"/>
        <v>136497.99999999997</v>
      </c>
      <c r="X1026" s="1"/>
      <c r="Y1026" s="1"/>
      <c r="Z1026" s="1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</row>
    <row r="1027" spans="1:42" ht="12.75">
      <c r="A1027" s="1"/>
      <c r="B1027" s="5">
        <f t="shared" si="611"/>
        <v>13</v>
      </c>
      <c r="C1027" s="5" t="s">
        <v>292</v>
      </c>
      <c r="D1027" s="1"/>
      <c r="E1027" s="24">
        <v>0</v>
      </c>
      <c r="F1027" s="5">
        <v>0</v>
      </c>
      <c r="G1027" s="5">
        <v>0</v>
      </c>
      <c r="H1027" s="5">
        <v>0</v>
      </c>
      <c r="I1027" s="5">
        <v>0</v>
      </c>
      <c r="J1027" s="5">
        <v>0</v>
      </c>
      <c r="K1027" s="5">
        <v>0</v>
      </c>
      <c r="L1027" s="5">
        <v>0</v>
      </c>
      <c r="M1027" s="5">
        <v>0</v>
      </c>
      <c r="N1027" s="5">
        <v>0</v>
      </c>
      <c r="O1027" s="5">
        <v>0</v>
      </c>
      <c r="P1027" s="5">
        <v>0</v>
      </c>
      <c r="Q1027" s="5">
        <v>0</v>
      </c>
      <c r="R1027" s="5">
        <f t="shared" si="612"/>
        <v>0</v>
      </c>
      <c r="S1027" s="15">
        <f t="shared" si="613"/>
        <v>0</v>
      </c>
      <c r="T1027" s="5">
        <f t="shared" si="614"/>
        <v>0</v>
      </c>
      <c r="U1027" s="5">
        <f t="shared" si="615"/>
        <v>0</v>
      </c>
      <c r="V1027" s="5">
        <f t="shared" si="616"/>
        <v>0</v>
      </c>
      <c r="W1027" s="5">
        <f t="shared" si="617"/>
        <v>0</v>
      </c>
      <c r="X1027" s="1"/>
      <c r="Y1027" s="1"/>
      <c r="Z1027" s="1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</row>
    <row r="1028" spans="1:42" ht="12.75">
      <c r="A1028" s="1"/>
      <c r="B1028" s="5">
        <f t="shared" si="611"/>
        <v>14</v>
      </c>
      <c r="C1028" s="5" t="s">
        <v>293</v>
      </c>
      <c r="D1028" s="1"/>
      <c r="E1028" s="24">
        <v>0</v>
      </c>
      <c r="F1028" s="5">
        <v>0</v>
      </c>
      <c r="G1028" s="5">
        <v>0</v>
      </c>
      <c r="H1028" s="5">
        <v>0</v>
      </c>
      <c r="I1028" s="5">
        <v>0</v>
      </c>
      <c r="J1028" s="5">
        <v>0</v>
      </c>
      <c r="K1028" s="5">
        <v>0</v>
      </c>
      <c r="L1028" s="5">
        <v>0</v>
      </c>
      <c r="M1028" s="5">
        <v>0</v>
      </c>
      <c r="N1028" s="5">
        <v>0</v>
      </c>
      <c r="O1028" s="5">
        <v>0</v>
      </c>
      <c r="P1028" s="5">
        <v>0</v>
      </c>
      <c r="Q1028" s="5">
        <v>0</v>
      </c>
      <c r="R1028" s="5">
        <f t="shared" si="612"/>
        <v>0</v>
      </c>
      <c r="S1028" s="15">
        <f t="shared" si="613"/>
        <v>0</v>
      </c>
      <c r="T1028" s="5">
        <f t="shared" si="614"/>
        <v>0</v>
      </c>
      <c r="U1028" s="5">
        <f t="shared" si="615"/>
        <v>0</v>
      </c>
      <c r="V1028" s="5">
        <f t="shared" si="616"/>
        <v>0</v>
      </c>
      <c r="W1028" s="5">
        <f t="shared" si="617"/>
        <v>0</v>
      </c>
      <c r="X1028" s="1"/>
      <c r="Y1028" s="1"/>
      <c r="Z1028" s="1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</row>
    <row r="1029" spans="1:42" ht="12.75">
      <c r="A1029" s="1"/>
      <c r="B1029" s="5">
        <f t="shared" si="611"/>
        <v>15</v>
      </c>
      <c r="C1029" s="5" t="s">
        <v>294</v>
      </c>
      <c r="D1029" s="1"/>
      <c r="E1029" s="24">
        <v>0</v>
      </c>
      <c r="F1029" s="5">
        <v>0</v>
      </c>
      <c r="G1029" s="5">
        <v>0</v>
      </c>
      <c r="H1029" s="5">
        <v>0</v>
      </c>
      <c r="I1029" s="5">
        <v>0</v>
      </c>
      <c r="J1029" s="5">
        <v>0</v>
      </c>
      <c r="K1029" s="5">
        <v>0</v>
      </c>
      <c r="L1029" s="5">
        <v>0</v>
      </c>
      <c r="M1029" s="5">
        <v>0</v>
      </c>
      <c r="N1029" s="5">
        <v>0</v>
      </c>
      <c r="O1029" s="5">
        <v>0</v>
      </c>
      <c r="P1029" s="5">
        <v>0</v>
      </c>
      <c r="Q1029" s="5">
        <v>0</v>
      </c>
      <c r="R1029" s="5">
        <f t="shared" si="612"/>
        <v>0</v>
      </c>
      <c r="S1029" s="15">
        <f t="shared" si="613"/>
        <v>0</v>
      </c>
      <c r="T1029" s="5">
        <f t="shared" si="614"/>
        <v>0</v>
      </c>
      <c r="U1029" s="5">
        <f t="shared" si="615"/>
        <v>0</v>
      </c>
      <c r="V1029" s="5">
        <f t="shared" si="616"/>
        <v>0</v>
      </c>
      <c r="W1029" s="5">
        <f t="shared" si="617"/>
        <v>0</v>
      </c>
      <c r="X1029" s="1"/>
      <c r="Y1029" s="1"/>
      <c r="Z1029" s="1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</row>
    <row r="1030" spans="1:42" ht="12.75">
      <c r="A1030" s="1"/>
      <c r="B1030" s="5">
        <f t="shared" si="611"/>
        <v>16</v>
      </c>
      <c r="C1030" s="5" t="s">
        <v>295</v>
      </c>
      <c r="D1030" s="1"/>
      <c r="E1030" s="24">
        <v>0</v>
      </c>
      <c r="F1030" s="5">
        <v>0</v>
      </c>
      <c r="G1030" s="5">
        <v>0</v>
      </c>
      <c r="H1030" s="5">
        <v>0</v>
      </c>
      <c r="I1030" s="5">
        <v>0</v>
      </c>
      <c r="J1030" s="5">
        <v>0</v>
      </c>
      <c r="K1030" s="5">
        <v>0</v>
      </c>
      <c r="L1030" s="5">
        <v>0</v>
      </c>
      <c r="M1030" s="5">
        <v>0</v>
      </c>
      <c r="N1030" s="5">
        <v>0</v>
      </c>
      <c r="O1030" s="5">
        <v>0</v>
      </c>
      <c r="P1030" s="5">
        <v>0</v>
      </c>
      <c r="Q1030" s="5">
        <v>0</v>
      </c>
      <c r="R1030" s="5">
        <f t="shared" si="612"/>
        <v>0</v>
      </c>
      <c r="S1030" s="15">
        <f t="shared" si="613"/>
        <v>0</v>
      </c>
      <c r="T1030" s="5">
        <f t="shared" si="614"/>
        <v>0</v>
      </c>
      <c r="U1030" s="5">
        <f t="shared" si="615"/>
        <v>0</v>
      </c>
      <c r="V1030" s="5">
        <f t="shared" si="616"/>
        <v>0</v>
      </c>
      <c r="W1030" s="5">
        <f t="shared" si="617"/>
        <v>0</v>
      </c>
      <c r="X1030" s="1"/>
      <c r="Y1030" s="1"/>
      <c r="Z1030" s="1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</row>
    <row r="1031" spans="1:42" ht="12.75">
      <c r="A1031" s="1"/>
      <c r="B1031" s="5">
        <f t="shared" si="611"/>
        <v>17</v>
      </c>
      <c r="C1031" s="5" t="s">
        <v>296</v>
      </c>
      <c r="D1031" s="1"/>
      <c r="E1031" s="24">
        <v>0</v>
      </c>
      <c r="F1031" s="5">
        <v>0</v>
      </c>
      <c r="G1031" s="5">
        <v>0</v>
      </c>
      <c r="H1031" s="5">
        <v>0</v>
      </c>
      <c r="I1031" s="5">
        <v>0</v>
      </c>
      <c r="J1031" s="5">
        <v>0</v>
      </c>
      <c r="K1031" s="5">
        <v>0</v>
      </c>
      <c r="L1031" s="5">
        <v>0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f t="shared" si="612"/>
        <v>0</v>
      </c>
      <c r="S1031" s="15">
        <f t="shared" si="613"/>
        <v>0</v>
      </c>
      <c r="T1031" s="5">
        <f t="shared" si="614"/>
        <v>0</v>
      </c>
      <c r="U1031" s="5">
        <f t="shared" si="615"/>
        <v>0</v>
      </c>
      <c r="V1031" s="5">
        <f t="shared" si="616"/>
        <v>0</v>
      </c>
      <c r="W1031" s="5">
        <f t="shared" si="617"/>
        <v>0</v>
      </c>
      <c r="X1031" s="1"/>
      <c r="Y1031" s="1"/>
      <c r="Z1031" s="1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</row>
    <row r="1032" spans="1:42" ht="12.75">
      <c r="A1032" s="1"/>
      <c r="B1032" s="5">
        <f t="shared" si="611"/>
        <v>18</v>
      </c>
      <c r="C1032" s="5" t="s">
        <v>297</v>
      </c>
      <c r="D1032" s="1"/>
      <c r="E1032" s="24">
        <v>0</v>
      </c>
      <c r="F1032" s="5">
        <v>0</v>
      </c>
      <c r="G1032" s="5">
        <v>0</v>
      </c>
      <c r="H1032" s="5">
        <v>0</v>
      </c>
      <c r="I1032" s="5">
        <v>0</v>
      </c>
      <c r="J1032" s="5">
        <v>0</v>
      </c>
      <c r="K1032" s="5">
        <v>0</v>
      </c>
      <c r="L1032" s="5">
        <v>0</v>
      </c>
      <c r="M1032" s="5">
        <v>0</v>
      </c>
      <c r="N1032" s="5">
        <v>0</v>
      </c>
      <c r="O1032" s="5">
        <v>0</v>
      </c>
      <c r="P1032" s="5">
        <v>0</v>
      </c>
      <c r="Q1032" s="5">
        <v>0</v>
      </c>
      <c r="R1032" s="5">
        <f t="shared" si="612"/>
        <v>0</v>
      </c>
      <c r="S1032" s="15">
        <f t="shared" si="613"/>
        <v>0</v>
      </c>
      <c r="T1032" s="5">
        <f t="shared" si="614"/>
        <v>0</v>
      </c>
      <c r="U1032" s="5">
        <f t="shared" si="615"/>
        <v>0</v>
      </c>
      <c r="V1032" s="5">
        <f t="shared" si="616"/>
        <v>0</v>
      </c>
      <c r="W1032" s="5">
        <f t="shared" si="617"/>
        <v>0</v>
      </c>
      <c r="X1032" s="1"/>
      <c r="Y1032" s="1"/>
      <c r="Z1032" s="1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</row>
    <row r="1033" spans="1:42" ht="12.75">
      <c r="A1033" s="1"/>
      <c r="B1033" s="5">
        <f t="shared" si="611"/>
        <v>19</v>
      </c>
      <c r="C1033" s="5" t="s">
        <v>298</v>
      </c>
      <c r="D1033" s="1"/>
      <c r="E1033" s="24">
        <v>0</v>
      </c>
      <c r="F1033" s="5">
        <v>0</v>
      </c>
      <c r="G1033" s="5">
        <v>0</v>
      </c>
      <c r="H1033" s="5">
        <v>0</v>
      </c>
      <c r="I1033" s="5">
        <v>0</v>
      </c>
      <c r="J1033" s="5">
        <v>0</v>
      </c>
      <c r="K1033" s="5">
        <v>0</v>
      </c>
      <c r="L1033" s="5">
        <v>0</v>
      </c>
      <c r="M1033" s="5">
        <v>0</v>
      </c>
      <c r="N1033" s="5">
        <v>0</v>
      </c>
      <c r="O1033" s="5">
        <v>0</v>
      </c>
      <c r="P1033" s="5">
        <v>0</v>
      </c>
      <c r="Q1033" s="5">
        <v>0</v>
      </c>
      <c r="R1033" s="5">
        <f t="shared" si="612"/>
        <v>0</v>
      </c>
      <c r="S1033" s="15">
        <f t="shared" si="613"/>
        <v>0</v>
      </c>
      <c r="T1033" s="5">
        <f t="shared" si="614"/>
        <v>0</v>
      </c>
      <c r="U1033" s="5">
        <f t="shared" si="615"/>
        <v>0</v>
      </c>
      <c r="V1033" s="5">
        <f t="shared" si="616"/>
        <v>0</v>
      </c>
      <c r="W1033" s="5">
        <f t="shared" si="617"/>
        <v>0</v>
      </c>
      <c r="X1033" s="1"/>
      <c r="Y1033" s="1"/>
      <c r="Z1033" s="1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</row>
    <row r="1034" spans="1:42" ht="12.75">
      <c r="A1034" s="1"/>
      <c r="B1034" s="5">
        <f t="shared" si="611"/>
        <v>20</v>
      </c>
      <c r="C1034" s="5" t="s">
        <v>299</v>
      </c>
      <c r="D1034" s="1"/>
      <c r="E1034" s="24">
        <v>0</v>
      </c>
      <c r="F1034" s="5">
        <v>0</v>
      </c>
      <c r="G1034" s="5">
        <v>0</v>
      </c>
      <c r="H1034" s="5">
        <v>0</v>
      </c>
      <c r="I1034" s="5">
        <v>0</v>
      </c>
      <c r="J1034" s="5">
        <v>0</v>
      </c>
      <c r="K1034" s="5">
        <v>0</v>
      </c>
      <c r="L1034" s="5">
        <v>0</v>
      </c>
      <c r="M1034" s="5">
        <v>0</v>
      </c>
      <c r="N1034" s="5">
        <v>0</v>
      </c>
      <c r="O1034" s="5">
        <v>0</v>
      </c>
      <c r="P1034" s="5">
        <v>0</v>
      </c>
      <c r="Q1034" s="5">
        <v>0</v>
      </c>
      <c r="R1034" s="5">
        <f t="shared" si="612"/>
        <v>0</v>
      </c>
      <c r="S1034" s="15">
        <f t="shared" si="613"/>
        <v>0</v>
      </c>
      <c r="T1034" s="5">
        <f t="shared" si="614"/>
        <v>0</v>
      </c>
      <c r="U1034" s="5">
        <f t="shared" si="615"/>
        <v>0</v>
      </c>
      <c r="V1034" s="5">
        <f t="shared" si="616"/>
        <v>0</v>
      </c>
      <c r="W1034" s="5">
        <f t="shared" si="617"/>
        <v>0</v>
      </c>
      <c r="X1034" s="1"/>
      <c r="Y1034" s="1"/>
      <c r="Z1034" s="1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</row>
    <row r="1035" spans="1:42" ht="12.75">
      <c r="A1035" s="1"/>
      <c r="B1035" s="5">
        <f t="shared" si="611"/>
        <v>21</v>
      </c>
      <c r="C1035" s="5" t="s">
        <v>300</v>
      </c>
      <c r="D1035" s="1"/>
      <c r="E1035" s="24">
        <v>0</v>
      </c>
      <c r="F1035" s="5">
        <v>0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0</v>
      </c>
      <c r="N1035" s="5">
        <v>0</v>
      </c>
      <c r="O1035" s="5">
        <v>0</v>
      </c>
      <c r="P1035" s="5">
        <v>0</v>
      </c>
      <c r="Q1035" s="5">
        <v>0</v>
      </c>
      <c r="R1035" s="5">
        <f t="shared" si="612"/>
        <v>0</v>
      </c>
      <c r="S1035" s="15">
        <f t="shared" si="613"/>
        <v>0</v>
      </c>
      <c r="T1035" s="5">
        <f t="shared" si="614"/>
        <v>0</v>
      </c>
      <c r="U1035" s="5">
        <f t="shared" si="615"/>
        <v>0</v>
      </c>
      <c r="V1035" s="5">
        <f t="shared" si="616"/>
        <v>0</v>
      </c>
      <c r="W1035" s="5">
        <f t="shared" si="617"/>
        <v>0</v>
      </c>
      <c r="X1035" s="1"/>
      <c r="Y1035" s="1"/>
      <c r="Z1035" s="1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</row>
    <row r="1036" spans="1:42" ht="12.75">
      <c r="A1036" s="1"/>
      <c r="B1036" s="5">
        <f t="shared" si="611"/>
        <v>22</v>
      </c>
      <c r="C1036" s="5" t="s">
        <v>301</v>
      </c>
      <c r="D1036" s="1"/>
      <c r="E1036" s="24">
        <v>0</v>
      </c>
      <c r="F1036" s="5">
        <v>0</v>
      </c>
      <c r="G1036" s="5">
        <v>0</v>
      </c>
      <c r="H1036" s="5">
        <v>0</v>
      </c>
      <c r="I1036" s="5">
        <v>0</v>
      </c>
      <c r="J1036" s="5">
        <v>0</v>
      </c>
      <c r="K1036" s="5">
        <v>0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  <c r="Q1036" s="5">
        <v>0</v>
      </c>
      <c r="R1036" s="5">
        <f t="shared" si="612"/>
        <v>0</v>
      </c>
      <c r="S1036" s="15">
        <f t="shared" si="613"/>
        <v>0</v>
      </c>
      <c r="T1036" s="5">
        <f t="shared" si="614"/>
        <v>0</v>
      </c>
      <c r="U1036" s="5">
        <f t="shared" si="615"/>
        <v>0</v>
      </c>
      <c r="V1036" s="5">
        <f t="shared" si="616"/>
        <v>0</v>
      </c>
      <c r="W1036" s="5">
        <f t="shared" si="617"/>
        <v>0</v>
      </c>
      <c r="X1036" s="1"/>
      <c r="Y1036" s="1"/>
      <c r="Z1036" s="1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</row>
    <row r="1037" spans="1:42" ht="12.75">
      <c r="A1037" s="1"/>
      <c r="B1037" s="5">
        <f t="shared" si="611"/>
        <v>23</v>
      </c>
      <c r="C1037" s="5" t="s">
        <v>302</v>
      </c>
      <c r="D1037" s="1"/>
      <c r="E1037" s="24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  <c r="N1037" s="5">
        <v>0</v>
      </c>
      <c r="O1037" s="5">
        <v>0</v>
      </c>
      <c r="P1037" s="5">
        <v>0</v>
      </c>
      <c r="Q1037" s="5">
        <v>0</v>
      </c>
      <c r="R1037" s="5">
        <f t="shared" si="612"/>
        <v>0</v>
      </c>
      <c r="S1037" s="15">
        <f t="shared" si="613"/>
        <v>0</v>
      </c>
      <c r="T1037" s="5">
        <f t="shared" si="614"/>
        <v>0</v>
      </c>
      <c r="U1037" s="5">
        <f t="shared" si="615"/>
        <v>0</v>
      </c>
      <c r="V1037" s="5">
        <f t="shared" si="616"/>
        <v>0</v>
      </c>
      <c r="W1037" s="5">
        <f t="shared" si="617"/>
        <v>0</v>
      </c>
      <c r="X1037" s="1"/>
      <c r="Y1037" s="1"/>
      <c r="Z1037" s="1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</row>
    <row r="1038" spans="1:42" ht="12.75">
      <c r="A1038" s="1"/>
      <c r="B1038" s="5">
        <f t="shared" si="611"/>
        <v>24</v>
      </c>
      <c r="C1038" s="5" t="s">
        <v>303</v>
      </c>
      <c r="D1038" s="1"/>
      <c r="E1038" s="24">
        <v>0</v>
      </c>
      <c r="F1038" s="5">
        <v>0</v>
      </c>
      <c r="G1038" s="5">
        <v>0</v>
      </c>
      <c r="H1038" s="5">
        <v>0</v>
      </c>
      <c r="I1038" s="5">
        <v>0</v>
      </c>
      <c r="J1038" s="5">
        <v>0</v>
      </c>
      <c r="K1038" s="5">
        <v>0</v>
      </c>
      <c r="L1038" s="5">
        <v>0</v>
      </c>
      <c r="M1038" s="5">
        <v>0</v>
      </c>
      <c r="N1038" s="5">
        <v>0</v>
      </c>
      <c r="O1038" s="5">
        <v>0</v>
      </c>
      <c r="P1038" s="5">
        <v>0</v>
      </c>
      <c r="Q1038" s="5">
        <v>0</v>
      </c>
      <c r="R1038" s="5">
        <f t="shared" si="612"/>
        <v>0</v>
      </c>
      <c r="S1038" s="15">
        <f t="shared" si="613"/>
        <v>0</v>
      </c>
      <c r="T1038" s="5">
        <f t="shared" si="614"/>
        <v>0</v>
      </c>
      <c r="U1038" s="5">
        <f t="shared" si="615"/>
        <v>0</v>
      </c>
      <c r="V1038" s="5">
        <f t="shared" si="616"/>
        <v>0</v>
      </c>
      <c r="W1038" s="5">
        <f t="shared" si="617"/>
        <v>0</v>
      </c>
      <c r="X1038" s="1"/>
      <c r="Y1038" s="1"/>
      <c r="Z1038" s="1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</row>
    <row r="1039" spans="1:42" ht="12.75">
      <c r="A1039" s="1"/>
      <c r="B1039" s="5">
        <f t="shared" si="611"/>
        <v>25</v>
      </c>
      <c r="C1039" s="5" t="s">
        <v>304</v>
      </c>
      <c r="D1039" s="1"/>
      <c r="E1039" s="24">
        <v>0</v>
      </c>
      <c r="F1039" s="5">
        <v>0</v>
      </c>
      <c r="G1039" s="5">
        <v>0</v>
      </c>
      <c r="H1039" s="5">
        <v>0</v>
      </c>
      <c r="I1039" s="5">
        <v>0</v>
      </c>
      <c r="J1039" s="5">
        <v>0</v>
      </c>
      <c r="K1039" s="5">
        <v>0</v>
      </c>
      <c r="L1039" s="5">
        <v>0</v>
      </c>
      <c r="M1039" s="5">
        <v>0</v>
      </c>
      <c r="N1039" s="5">
        <v>0</v>
      </c>
      <c r="O1039" s="5">
        <v>0</v>
      </c>
      <c r="P1039" s="5">
        <v>0</v>
      </c>
      <c r="Q1039" s="5">
        <v>0</v>
      </c>
      <c r="R1039" s="5">
        <f t="shared" si="612"/>
        <v>0</v>
      </c>
      <c r="S1039" s="15">
        <f t="shared" si="613"/>
        <v>0</v>
      </c>
      <c r="T1039" s="5">
        <f t="shared" si="614"/>
        <v>0</v>
      </c>
      <c r="U1039" s="5">
        <f t="shared" si="615"/>
        <v>0</v>
      </c>
      <c r="V1039" s="5">
        <f t="shared" si="616"/>
        <v>0</v>
      </c>
      <c r="W1039" s="5">
        <f t="shared" si="617"/>
        <v>0</v>
      </c>
      <c r="X1039" s="1"/>
      <c r="Y1039" s="1"/>
      <c r="Z1039" s="1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</row>
    <row r="1040" spans="1:42" ht="12.75">
      <c r="A1040" s="1"/>
      <c r="B1040" s="5">
        <f t="shared" si="611"/>
        <v>26</v>
      </c>
      <c r="C1040" s="5" t="s">
        <v>305</v>
      </c>
      <c r="D1040" s="1"/>
      <c r="E1040" s="24">
        <v>0</v>
      </c>
      <c r="F1040" s="5">
        <v>0</v>
      </c>
      <c r="G1040" s="5">
        <v>0</v>
      </c>
      <c r="H1040" s="5">
        <v>0</v>
      </c>
      <c r="I1040" s="5">
        <v>0</v>
      </c>
      <c r="J1040" s="5">
        <v>0</v>
      </c>
      <c r="K1040" s="5">
        <v>0</v>
      </c>
      <c r="L1040" s="5">
        <v>0</v>
      </c>
      <c r="M1040" s="5">
        <v>0</v>
      </c>
      <c r="N1040" s="5">
        <v>0</v>
      </c>
      <c r="O1040" s="5">
        <v>0</v>
      </c>
      <c r="P1040" s="5">
        <v>0</v>
      </c>
      <c r="Q1040" s="5">
        <v>0</v>
      </c>
      <c r="R1040" s="5">
        <f t="shared" si="612"/>
        <v>0</v>
      </c>
      <c r="S1040" s="15">
        <f t="shared" si="613"/>
        <v>0</v>
      </c>
      <c r="T1040" s="5">
        <f t="shared" si="614"/>
        <v>0</v>
      </c>
      <c r="U1040" s="5">
        <f t="shared" si="615"/>
        <v>0</v>
      </c>
      <c r="V1040" s="5">
        <f t="shared" si="616"/>
        <v>0</v>
      </c>
      <c r="W1040" s="5">
        <f t="shared" si="617"/>
        <v>0</v>
      </c>
      <c r="X1040" s="1"/>
      <c r="Y1040" s="1"/>
      <c r="Z1040" s="1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</row>
    <row r="1041" spans="1:42" ht="12.75">
      <c r="A1041" s="1"/>
      <c r="B1041" s="5">
        <f t="shared" si="611"/>
        <v>27</v>
      </c>
      <c r="C1041" s="5" t="s">
        <v>306</v>
      </c>
      <c r="D1041" s="1"/>
      <c r="E1041" s="24">
        <v>0</v>
      </c>
      <c r="F1041" s="5">
        <v>0</v>
      </c>
      <c r="G1041" s="5">
        <v>0</v>
      </c>
      <c r="H1041" s="5">
        <v>0</v>
      </c>
      <c r="I1041" s="5">
        <v>0</v>
      </c>
      <c r="J1041" s="5">
        <v>0</v>
      </c>
      <c r="K1041" s="5">
        <v>0</v>
      </c>
      <c r="L1041" s="5">
        <v>0</v>
      </c>
      <c r="M1041" s="5">
        <v>0</v>
      </c>
      <c r="N1041" s="5">
        <v>0</v>
      </c>
      <c r="O1041" s="5">
        <v>0</v>
      </c>
      <c r="P1041" s="5">
        <v>0</v>
      </c>
      <c r="Q1041" s="5">
        <v>0</v>
      </c>
      <c r="R1041" s="5">
        <f t="shared" si="612"/>
        <v>0</v>
      </c>
      <c r="S1041" s="15">
        <f t="shared" si="613"/>
        <v>0</v>
      </c>
      <c r="T1041" s="5">
        <f t="shared" si="614"/>
        <v>0</v>
      </c>
      <c r="U1041" s="5">
        <f t="shared" si="615"/>
        <v>0</v>
      </c>
      <c r="V1041" s="5">
        <f t="shared" si="616"/>
        <v>0</v>
      </c>
      <c r="W1041" s="5">
        <f t="shared" si="617"/>
        <v>0</v>
      </c>
      <c r="X1041" s="1"/>
      <c r="Y1041" s="1"/>
      <c r="Z1041" s="1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</row>
    <row r="1042" spans="1:42" ht="12.75">
      <c r="A1042" s="1"/>
      <c r="B1042" s="5">
        <f t="shared" si="611"/>
        <v>28</v>
      </c>
      <c r="C1042" s="5" t="s">
        <v>307</v>
      </c>
      <c r="D1042" s="1"/>
      <c r="E1042" s="24">
        <v>0</v>
      </c>
      <c r="F1042" s="5">
        <v>0</v>
      </c>
      <c r="G1042" s="5">
        <v>0</v>
      </c>
      <c r="H1042" s="5">
        <v>0</v>
      </c>
      <c r="I1042" s="5">
        <v>0</v>
      </c>
      <c r="J1042" s="5">
        <v>0</v>
      </c>
      <c r="K1042" s="5">
        <v>0</v>
      </c>
      <c r="L1042" s="5">
        <v>0</v>
      </c>
      <c r="M1042" s="5">
        <v>0</v>
      </c>
      <c r="N1042" s="5">
        <v>0</v>
      </c>
      <c r="O1042" s="5">
        <v>0</v>
      </c>
      <c r="P1042" s="5">
        <v>0</v>
      </c>
      <c r="Q1042" s="5">
        <v>0</v>
      </c>
      <c r="R1042" s="5">
        <f t="shared" si="612"/>
        <v>0</v>
      </c>
      <c r="S1042" s="15">
        <f t="shared" si="613"/>
        <v>0</v>
      </c>
      <c r="T1042" s="5">
        <f t="shared" si="614"/>
        <v>0</v>
      </c>
      <c r="U1042" s="5">
        <f t="shared" si="615"/>
        <v>0</v>
      </c>
      <c r="V1042" s="5">
        <f t="shared" si="616"/>
        <v>0</v>
      </c>
      <c r="W1042" s="5">
        <f t="shared" si="617"/>
        <v>0</v>
      </c>
      <c r="X1042" s="1"/>
      <c r="Y1042" s="1"/>
      <c r="Z1042" s="1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</row>
    <row r="1043" spans="1:42" ht="12.75">
      <c r="A1043" s="1"/>
      <c r="B1043" s="5">
        <f t="shared" si="611"/>
        <v>29</v>
      </c>
      <c r="C1043" s="5" t="s">
        <v>308</v>
      </c>
      <c r="D1043" s="1"/>
      <c r="E1043" s="24">
        <v>0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0</v>
      </c>
      <c r="O1043" s="5">
        <v>0</v>
      </c>
      <c r="P1043" s="5">
        <v>0</v>
      </c>
      <c r="Q1043" s="5">
        <v>0</v>
      </c>
      <c r="R1043" s="5">
        <f t="shared" si="612"/>
        <v>0</v>
      </c>
      <c r="S1043" s="15">
        <f t="shared" si="613"/>
        <v>0</v>
      </c>
      <c r="T1043" s="5">
        <f t="shared" si="614"/>
        <v>0</v>
      </c>
      <c r="U1043" s="5">
        <f t="shared" si="615"/>
        <v>0</v>
      </c>
      <c r="V1043" s="5">
        <f t="shared" si="616"/>
        <v>0</v>
      </c>
      <c r="W1043" s="5">
        <f t="shared" si="617"/>
        <v>0</v>
      </c>
      <c r="X1043" s="1"/>
      <c r="Y1043" s="1"/>
      <c r="Z1043" s="1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</row>
    <row r="1044" spans="1:42" ht="12.75">
      <c r="A1044" s="1"/>
      <c r="B1044" s="5">
        <f t="shared" si="611"/>
        <v>30</v>
      </c>
      <c r="C1044" s="5" t="s">
        <v>309</v>
      </c>
      <c r="D1044" s="1"/>
      <c r="E1044" s="24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  <c r="N1044" s="5">
        <v>0</v>
      </c>
      <c r="O1044" s="5">
        <v>0</v>
      </c>
      <c r="P1044" s="5">
        <v>0</v>
      </c>
      <c r="Q1044" s="5">
        <v>0</v>
      </c>
      <c r="R1044" s="5">
        <f t="shared" si="612"/>
        <v>0</v>
      </c>
      <c r="S1044" s="15">
        <f t="shared" si="613"/>
        <v>0</v>
      </c>
      <c r="T1044" s="5">
        <f t="shared" si="614"/>
        <v>0</v>
      </c>
      <c r="U1044" s="5">
        <f t="shared" si="615"/>
        <v>0</v>
      </c>
      <c r="V1044" s="5">
        <f t="shared" si="616"/>
        <v>0</v>
      </c>
      <c r="W1044" s="5">
        <f t="shared" si="617"/>
        <v>0</v>
      </c>
      <c r="X1044" s="1"/>
      <c r="Y1044" s="1"/>
      <c r="Z1044" s="1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</row>
    <row r="1045" spans="1:42" ht="12.75">
      <c r="A1045" s="1"/>
      <c r="B1045" s="5">
        <f t="shared" si="611"/>
        <v>31</v>
      </c>
      <c r="C1045" s="5" t="s">
        <v>310</v>
      </c>
      <c r="D1045" s="1"/>
      <c r="E1045" s="24">
        <v>0</v>
      </c>
      <c r="F1045" s="5">
        <v>0</v>
      </c>
      <c r="G1045" s="5">
        <v>0</v>
      </c>
      <c r="H1045" s="5">
        <v>0</v>
      </c>
      <c r="I1045" s="5">
        <v>0</v>
      </c>
      <c r="J1045" s="5">
        <v>0</v>
      </c>
      <c r="K1045" s="5">
        <v>0</v>
      </c>
      <c r="L1045" s="5">
        <v>0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f t="shared" si="612"/>
        <v>0</v>
      </c>
      <c r="S1045" s="15">
        <f t="shared" si="613"/>
        <v>0</v>
      </c>
      <c r="T1045" s="5">
        <f t="shared" si="614"/>
        <v>0</v>
      </c>
      <c r="U1045" s="5">
        <f t="shared" si="615"/>
        <v>0</v>
      </c>
      <c r="V1045" s="5">
        <f t="shared" si="616"/>
        <v>0</v>
      </c>
      <c r="W1045" s="5">
        <f t="shared" si="617"/>
        <v>0</v>
      </c>
      <c r="X1045" s="1"/>
      <c r="Y1045" s="1"/>
      <c r="Z1045" s="1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</row>
    <row r="1046" spans="1:42" ht="12.75">
      <c r="A1046" s="1"/>
      <c r="B1046" s="5">
        <f t="shared" si="611"/>
        <v>32</v>
      </c>
      <c r="C1046" s="5" t="s">
        <v>311</v>
      </c>
      <c r="D1046" s="1"/>
      <c r="E1046" s="24">
        <v>0</v>
      </c>
      <c r="F1046" s="5">
        <v>0</v>
      </c>
      <c r="G1046" s="5">
        <v>0</v>
      </c>
      <c r="H1046" s="5">
        <v>0</v>
      </c>
      <c r="I1046" s="5">
        <v>0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0</v>
      </c>
      <c r="P1046" s="5">
        <v>0</v>
      </c>
      <c r="Q1046" s="5">
        <v>0</v>
      </c>
      <c r="R1046" s="5">
        <f t="shared" si="612"/>
        <v>0</v>
      </c>
      <c r="S1046" s="15">
        <f t="shared" si="613"/>
        <v>0</v>
      </c>
      <c r="T1046" s="5">
        <f t="shared" si="614"/>
        <v>0</v>
      </c>
      <c r="U1046" s="5">
        <f t="shared" si="615"/>
        <v>0</v>
      </c>
      <c r="V1046" s="5">
        <f t="shared" si="616"/>
        <v>0</v>
      </c>
      <c r="W1046" s="5">
        <f t="shared" si="617"/>
        <v>0</v>
      </c>
      <c r="X1046" s="1"/>
      <c r="Y1046" s="1"/>
      <c r="Z1046" s="1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</row>
    <row r="1047" spans="1:42" ht="12.75">
      <c r="A1047" s="1"/>
      <c r="B1047" s="5">
        <f t="shared" si="611"/>
        <v>33</v>
      </c>
      <c r="C1047" s="5" t="s">
        <v>312</v>
      </c>
      <c r="D1047" s="1"/>
      <c r="E1047" s="24">
        <v>0</v>
      </c>
      <c r="F1047" s="5">
        <v>0</v>
      </c>
      <c r="G1047" s="5">
        <v>0</v>
      </c>
      <c r="H1047" s="5">
        <v>0</v>
      </c>
      <c r="I1047" s="5">
        <v>0</v>
      </c>
      <c r="J1047" s="5">
        <v>0</v>
      </c>
      <c r="K1047" s="5">
        <v>0</v>
      </c>
      <c r="L1047" s="5">
        <v>0</v>
      </c>
      <c r="M1047" s="5">
        <v>0</v>
      </c>
      <c r="N1047" s="5">
        <v>0</v>
      </c>
      <c r="O1047" s="5">
        <v>0</v>
      </c>
      <c r="P1047" s="5">
        <v>0</v>
      </c>
      <c r="Q1047" s="5">
        <v>0</v>
      </c>
      <c r="R1047" s="5">
        <f t="shared" si="612"/>
        <v>0</v>
      </c>
      <c r="S1047" s="15">
        <f t="shared" si="613"/>
        <v>0</v>
      </c>
      <c r="T1047" s="5">
        <f t="shared" si="614"/>
        <v>0</v>
      </c>
      <c r="U1047" s="5">
        <f t="shared" si="615"/>
        <v>0</v>
      </c>
      <c r="V1047" s="5">
        <f t="shared" si="616"/>
        <v>0</v>
      </c>
      <c r="W1047" s="5">
        <f t="shared" si="617"/>
        <v>0</v>
      </c>
      <c r="X1047" s="1"/>
      <c r="Y1047" s="1"/>
      <c r="Z1047" s="1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</row>
    <row r="1048" spans="1:42" ht="12.75">
      <c r="A1048" s="1"/>
      <c r="B1048" s="5">
        <f t="shared" si="611"/>
        <v>34</v>
      </c>
      <c r="C1048" s="5" t="s">
        <v>313</v>
      </c>
      <c r="D1048" s="1"/>
      <c r="E1048" s="24">
        <v>0</v>
      </c>
      <c r="F1048" s="5">
        <v>0</v>
      </c>
      <c r="G1048" s="5">
        <v>0</v>
      </c>
      <c r="H1048" s="5">
        <v>0</v>
      </c>
      <c r="I1048" s="5">
        <v>0</v>
      </c>
      <c r="J1048" s="5">
        <v>0</v>
      </c>
      <c r="K1048" s="5">
        <v>0</v>
      </c>
      <c r="L1048" s="5">
        <v>0</v>
      </c>
      <c r="M1048" s="5">
        <v>0</v>
      </c>
      <c r="N1048" s="5">
        <v>0</v>
      </c>
      <c r="O1048" s="5">
        <v>0</v>
      </c>
      <c r="P1048" s="5">
        <v>0</v>
      </c>
      <c r="Q1048" s="5">
        <v>0</v>
      </c>
      <c r="R1048" s="5">
        <f t="shared" si="612"/>
        <v>0</v>
      </c>
      <c r="S1048" s="15">
        <f t="shared" si="613"/>
        <v>0</v>
      </c>
      <c r="T1048" s="5">
        <f t="shared" si="614"/>
        <v>0</v>
      </c>
      <c r="U1048" s="5">
        <f t="shared" si="615"/>
        <v>0</v>
      </c>
      <c r="V1048" s="5">
        <f t="shared" si="616"/>
        <v>0</v>
      </c>
      <c r="W1048" s="5">
        <f t="shared" si="617"/>
        <v>0</v>
      </c>
      <c r="X1048" s="1"/>
      <c r="Y1048" s="1"/>
      <c r="Z1048" s="1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</row>
    <row r="1049" spans="1:42" ht="12.75">
      <c r="A1049" s="1"/>
      <c r="B1049" s="5">
        <f t="shared" si="611"/>
        <v>35</v>
      </c>
      <c r="C1049" s="5" t="s">
        <v>314</v>
      </c>
      <c r="D1049" s="1"/>
      <c r="E1049" s="24">
        <v>0</v>
      </c>
      <c r="F1049" s="5">
        <v>0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  <c r="N1049" s="5">
        <v>0</v>
      </c>
      <c r="O1049" s="5">
        <v>0</v>
      </c>
      <c r="P1049" s="5">
        <v>0</v>
      </c>
      <c r="Q1049" s="5">
        <v>0</v>
      </c>
      <c r="R1049" s="5">
        <f t="shared" si="612"/>
        <v>0</v>
      </c>
      <c r="S1049" s="15">
        <f t="shared" si="613"/>
        <v>0</v>
      </c>
      <c r="T1049" s="5">
        <f t="shared" si="614"/>
        <v>0</v>
      </c>
      <c r="U1049" s="5">
        <f t="shared" si="615"/>
        <v>0</v>
      </c>
      <c r="V1049" s="5">
        <f t="shared" si="616"/>
        <v>0</v>
      </c>
      <c r="W1049" s="5">
        <f t="shared" si="617"/>
        <v>0</v>
      </c>
      <c r="X1049" s="1"/>
      <c r="Y1049" s="1"/>
      <c r="Z1049" s="1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</row>
    <row r="1050" spans="1:42" ht="12.75">
      <c r="A1050" s="1"/>
      <c r="B1050" s="5">
        <f t="shared" si="611"/>
        <v>36</v>
      </c>
      <c r="C1050" s="5" t="s">
        <v>315</v>
      </c>
      <c r="D1050" s="1"/>
      <c r="E1050" s="24">
        <v>0</v>
      </c>
      <c r="F1050" s="5">
        <v>0</v>
      </c>
      <c r="G1050" s="5">
        <v>0</v>
      </c>
      <c r="H1050" s="5">
        <v>0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f t="shared" si="612"/>
        <v>0</v>
      </c>
      <c r="S1050" s="15">
        <f t="shared" si="613"/>
        <v>0</v>
      </c>
      <c r="T1050" s="5">
        <f t="shared" si="614"/>
        <v>0</v>
      </c>
      <c r="U1050" s="5">
        <f t="shared" si="615"/>
        <v>0</v>
      </c>
      <c r="V1050" s="5">
        <f t="shared" si="616"/>
        <v>0</v>
      </c>
      <c r="W1050" s="5">
        <f t="shared" si="617"/>
        <v>0</v>
      </c>
      <c r="X1050" s="1"/>
      <c r="Y1050" s="1"/>
      <c r="Z1050" s="1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</row>
    <row r="1051" spans="1:42" ht="12.75">
      <c r="A1051" s="1"/>
      <c r="B1051" s="5">
        <f t="shared" si="611"/>
        <v>37</v>
      </c>
      <c r="C1051" s="5" t="s">
        <v>316</v>
      </c>
      <c r="D1051" s="1"/>
      <c r="E1051" s="24">
        <v>0</v>
      </c>
      <c r="F1051" s="5">
        <v>0</v>
      </c>
      <c r="G1051" s="5">
        <v>0</v>
      </c>
      <c r="H1051" s="5">
        <v>0</v>
      </c>
      <c r="I1051" s="5">
        <v>0</v>
      </c>
      <c r="J1051" s="5">
        <v>0</v>
      </c>
      <c r="K1051" s="5">
        <v>0</v>
      </c>
      <c r="L1051" s="5">
        <v>0</v>
      </c>
      <c r="M1051" s="5">
        <v>0</v>
      </c>
      <c r="N1051" s="5">
        <v>0</v>
      </c>
      <c r="O1051" s="5">
        <v>0</v>
      </c>
      <c r="P1051" s="5">
        <v>0</v>
      </c>
      <c r="Q1051" s="5">
        <v>0</v>
      </c>
      <c r="R1051" s="5">
        <f t="shared" si="612"/>
        <v>0</v>
      </c>
      <c r="S1051" s="15">
        <f t="shared" si="613"/>
        <v>0</v>
      </c>
      <c r="T1051" s="5">
        <f t="shared" si="614"/>
        <v>0</v>
      </c>
      <c r="U1051" s="5">
        <f t="shared" si="615"/>
        <v>0</v>
      </c>
      <c r="V1051" s="5">
        <f t="shared" si="616"/>
        <v>0</v>
      </c>
      <c r="W1051" s="5">
        <f t="shared" si="617"/>
        <v>0</v>
      </c>
      <c r="X1051" s="1"/>
      <c r="Y1051" s="1"/>
      <c r="Z1051" s="1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</row>
    <row r="1052" spans="1:42" ht="12.75">
      <c r="A1052" s="1"/>
      <c r="B1052" s="5">
        <f t="shared" si="611"/>
        <v>38</v>
      </c>
      <c r="C1052" s="5" t="s">
        <v>317</v>
      </c>
      <c r="D1052" s="1"/>
      <c r="E1052" s="24">
        <v>0</v>
      </c>
      <c r="F1052" s="5">
        <v>0</v>
      </c>
      <c r="G1052" s="5">
        <v>0</v>
      </c>
      <c r="H1052" s="5">
        <v>0</v>
      </c>
      <c r="I1052" s="5">
        <v>0</v>
      </c>
      <c r="J1052" s="5">
        <v>0</v>
      </c>
      <c r="K1052" s="5">
        <v>0</v>
      </c>
      <c r="L1052" s="5">
        <v>0</v>
      </c>
      <c r="M1052" s="5">
        <v>0</v>
      </c>
      <c r="N1052" s="5">
        <v>0</v>
      </c>
      <c r="O1052" s="5">
        <v>0</v>
      </c>
      <c r="P1052" s="5">
        <v>0</v>
      </c>
      <c r="Q1052" s="5">
        <v>0</v>
      </c>
      <c r="R1052" s="5">
        <f t="shared" si="612"/>
        <v>0</v>
      </c>
      <c r="S1052" s="15">
        <f t="shared" si="613"/>
        <v>0</v>
      </c>
      <c r="T1052" s="5">
        <f t="shared" si="614"/>
        <v>0</v>
      </c>
      <c r="U1052" s="5">
        <f t="shared" si="615"/>
        <v>0</v>
      </c>
      <c r="V1052" s="5">
        <f t="shared" si="616"/>
        <v>0</v>
      </c>
      <c r="W1052" s="5">
        <f t="shared" si="617"/>
        <v>0</v>
      </c>
      <c r="X1052" s="1"/>
      <c r="Y1052" s="1"/>
      <c r="Z1052" s="1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</row>
    <row r="1053" spans="1:42" ht="12.75">
      <c r="A1053" s="1"/>
      <c r="B1053" s="5">
        <f t="shared" si="611"/>
        <v>39</v>
      </c>
      <c r="C1053" s="5" t="s">
        <v>318</v>
      </c>
      <c r="D1053" s="1"/>
      <c r="E1053" s="24">
        <v>0</v>
      </c>
      <c r="F1053" s="5">
        <v>0</v>
      </c>
      <c r="G1053" s="5">
        <v>0</v>
      </c>
      <c r="H1053" s="5">
        <v>0</v>
      </c>
      <c r="I1053" s="5">
        <v>0</v>
      </c>
      <c r="J1053" s="5">
        <v>0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5">
        <v>0</v>
      </c>
      <c r="Q1053" s="5">
        <v>0</v>
      </c>
      <c r="R1053" s="5">
        <f t="shared" si="612"/>
        <v>0</v>
      </c>
      <c r="S1053" s="15">
        <f t="shared" si="613"/>
        <v>0</v>
      </c>
      <c r="T1053" s="5">
        <f t="shared" si="614"/>
        <v>0</v>
      </c>
      <c r="U1053" s="5">
        <f t="shared" si="615"/>
        <v>0</v>
      </c>
      <c r="V1053" s="5">
        <f t="shared" si="616"/>
        <v>0</v>
      </c>
      <c r="W1053" s="5">
        <f t="shared" si="617"/>
        <v>0</v>
      </c>
      <c r="X1053" s="1"/>
      <c r="Y1053" s="1"/>
      <c r="Z1053" s="1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</row>
    <row r="1054" spans="1:42" ht="12.75">
      <c r="A1054" s="1"/>
      <c r="B1054" s="5">
        <f t="shared" si="611"/>
        <v>40</v>
      </c>
      <c r="C1054" s="5" t="s">
        <v>319</v>
      </c>
      <c r="D1054" s="5"/>
      <c r="E1054" s="24">
        <v>0</v>
      </c>
      <c r="F1054" s="5">
        <v>0</v>
      </c>
      <c r="G1054" s="5">
        <v>0</v>
      </c>
      <c r="H1054" s="5">
        <v>0</v>
      </c>
      <c r="I1054" s="5">
        <v>0</v>
      </c>
      <c r="J1054" s="5">
        <v>0</v>
      </c>
      <c r="K1054" s="5">
        <v>0</v>
      </c>
      <c r="L1054" s="5">
        <v>0</v>
      </c>
      <c r="M1054" s="5">
        <v>0</v>
      </c>
      <c r="N1054" s="5">
        <v>0</v>
      </c>
      <c r="O1054" s="5">
        <v>0</v>
      </c>
      <c r="P1054" s="5">
        <v>0</v>
      </c>
      <c r="Q1054" s="5">
        <v>0</v>
      </c>
      <c r="R1054" s="5">
        <f t="shared" si="612"/>
        <v>0</v>
      </c>
      <c r="S1054" s="15">
        <f t="shared" si="613"/>
        <v>0</v>
      </c>
      <c r="T1054" s="5">
        <f t="shared" si="614"/>
        <v>0</v>
      </c>
      <c r="U1054" s="5">
        <f t="shared" si="615"/>
        <v>0</v>
      </c>
      <c r="V1054" s="5">
        <f t="shared" si="616"/>
        <v>0</v>
      </c>
      <c r="W1054" s="5">
        <f t="shared" si="617"/>
        <v>0</v>
      </c>
      <c r="X1054" s="1"/>
      <c r="Y1054" s="1"/>
      <c r="Z1054" s="1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</row>
    <row r="1055" spans="1:42" ht="12.75">
      <c r="A1055" s="1"/>
      <c r="B1055" s="16"/>
      <c r="C1055" s="16" t="str">
        <f>C368</f>
        <v>   Total</v>
      </c>
      <c r="D1055" s="16"/>
      <c r="E1055" s="16"/>
      <c r="F1055" s="16">
        <f aca="true" t="shared" si="618" ref="F1055:Q1055">SUM(F1015:F1054)</f>
        <v>97349</v>
      </c>
      <c r="G1055" s="16">
        <f t="shared" si="618"/>
        <v>101322</v>
      </c>
      <c r="H1055" s="16">
        <f t="shared" si="618"/>
        <v>112045</v>
      </c>
      <c r="I1055" s="16">
        <f t="shared" si="618"/>
        <v>126658</v>
      </c>
      <c r="J1055" s="16">
        <f t="shared" si="618"/>
        <v>104075</v>
      </c>
      <c r="K1055" s="16">
        <f t="shared" si="618"/>
        <v>116299</v>
      </c>
      <c r="L1055" s="16">
        <f t="shared" si="618"/>
        <v>96627</v>
      </c>
      <c r="M1055" s="16">
        <f t="shared" si="618"/>
        <v>107337</v>
      </c>
      <c r="N1055" s="16">
        <f t="shared" si="618"/>
        <v>112006</v>
      </c>
      <c r="O1055" s="16">
        <f t="shared" si="618"/>
        <v>103760</v>
      </c>
      <c r="P1055" s="16">
        <f t="shared" si="618"/>
        <v>106954</v>
      </c>
      <c r="Q1055" s="16">
        <f t="shared" si="618"/>
        <v>107635</v>
      </c>
      <c r="R1055" s="16">
        <f t="shared" si="612"/>
        <v>1292067</v>
      </c>
      <c r="S1055" s="15">
        <f t="shared" si="613"/>
        <v>1</v>
      </c>
      <c r="T1055" s="5">
        <f t="shared" si="614"/>
        <v>310716</v>
      </c>
      <c r="U1055" s="5">
        <f t="shared" si="615"/>
        <v>347032</v>
      </c>
      <c r="V1055" s="5">
        <f t="shared" si="616"/>
        <v>315970</v>
      </c>
      <c r="W1055" s="5">
        <f t="shared" si="617"/>
        <v>318349</v>
      </c>
      <c r="X1055" s="1"/>
      <c r="Y1055" s="1"/>
      <c r="Z1055" s="1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</row>
    <row r="1056" spans="1:42" ht="12.75">
      <c r="A1056" s="1"/>
      <c r="B1056" s="5" t="s">
        <v>280</v>
      </c>
      <c r="C1056" s="1"/>
      <c r="D1056" s="1"/>
      <c r="E1056" s="15">
        <f>R1056/R1055</f>
        <v>0.7391273569404683</v>
      </c>
      <c r="F1056" s="5">
        <f aca="true" t="shared" si="619" ref="F1056:Q1056">$E1015*F1015+$E1016*F1016+$E1017*F1017+$E1018*F1018+$E1019*F1019+$E1020*F1020+$E1021*F1021+$E1022*F1022+$E1023*F1023+$E1024*F1024+$E1025*F1025+$E1026*F1026+$E1027*F1027+$E1028*F1028+$E1029*F1029+$E1030*F1030+$E1031*F1031+$E1032*F1032+$E1033*F1033+$E1034*F1034+$E1035*F1035+$E1036*F1036+$E1037*F1037+$E1038*F1038+$E1039*F1039+$E1040*F1040+$E1041*F1041+$E1042*F1042+$E1043*F1043+$E1044*F1044+$E1045*F1045+$E1046*F1046+$E1047*F1047+$E1048*F1048+$E1049*F1049+$E1050*F1050+$E1051*F1051+$E1052*F1052+$E1053*F1053+$E1054*F1054</f>
        <v>74515.82213333333</v>
      </c>
      <c r="G1056" s="5">
        <f t="shared" si="619"/>
        <v>76466.16783333334</v>
      </c>
      <c r="H1056" s="5">
        <f t="shared" si="619"/>
        <v>81730.08853333333</v>
      </c>
      <c r="I1056" s="5">
        <f t="shared" si="619"/>
        <v>88903.61023333334</v>
      </c>
      <c r="J1056" s="5">
        <f t="shared" si="619"/>
        <v>77817.61553333333</v>
      </c>
      <c r="K1056" s="5">
        <f t="shared" si="619"/>
        <v>83818.37713333333</v>
      </c>
      <c r="L1056" s="5">
        <f t="shared" si="619"/>
        <v>74161.39233333334</v>
      </c>
      <c r="M1056" s="5">
        <f t="shared" si="619"/>
        <v>79418.93133333334</v>
      </c>
      <c r="N1056" s="5">
        <f t="shared" si="619"/>
        <v>81710.94343333333</v>
      </c>
      <c r="O1056" s="5">
        <f t="shared" si="619"/>
        <v>77662.98203333333</v>
      </c>
      <c r="P1056" s="5">
        <f t="shared" si="619"/>
        <v>79230.91663333333</v>
      </c>
      <c r="Q1056" s="5">
        <f t="shared" si="619"/>
        <v>79565.21953333334</v>
      </c>
      <c r="R1056" s="5">
        <f t="shared" si="612"/>
        <v>955002.0667000001</v>
      </c>
      <c r="S1056" s="15"/>
      <c r="T1056" s="5">
        <f t="shared" si="614"/>
        <v>232712.0785</v>
      </c>
      <c r="U1056" s="5">
        <f t="shared" si="615"/>
        <v>250539.6029</v>
      </c>
      <c r="V1056" s="5">
        <f t="shared" si="616"/>
        <v>235291.26710000003</v>
      </c>
      <c r="W1056" s="5">
        <f t="shared" si="617"/>
        <v>236459.11819999997</v>
      </c>
      <c r="X1056" s="1"/>
      <c r="Y1056" s="1"/>
      <c r="Z1056" s="1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</row>
    <row r="1057" spans="1:42" ht="12.75">
      <c r="A1057" s="1"/>
      <c r="B1057" s="5" t="s">
        <v>281</v>
      </c>
      <c r="C1057" s="5"/>
      <c r="D1057" s="5"/>
      <c r="E1057" s="15">
        <f>R1057/R1055</f>
        <v>0.2608726430595318</v>
      </c>
      <c r="F1057" s="5">
        <f aca="true" t="shared" si="620" ref="F1057:Q1057">F1055-F1056</f>
        <v>22833.177866666665</v>
      </c>
      <c r="G1057" s="5">
        <f t="shared" si="620"/>
        <v>24855.83216666666</v>
      </c>
      <c r="H1057" s="5">
        <f t="shared" si="620"/>
        <v>30314.911466666672</v>
      </c>
      <c r="I1057" s="5">
        <f t="shared" si="620"/>
        <v>37754.38976666666</v>
      </c>
      <c r="J1057" s="5">
        <f t="shared" si="620"/>
        <v>26257.38446666667</v>
      </c>
      <c r="K1057" s="5">
        <f t="shared" si="620"/>
        <v>32480.622866666672</v>
      </c>
      <c r="L1057" s="5">
        <f t="shared" si="620"/>
        <v>22465.607666666663</v>
      </c>
      <c r="M1057" s="5">
        <f t="shared" si="620"/>
        <v>27918.06866666666</v>
      </c>
      <c r="N1057" s="5">
        <f t="shared" si="620"/>
        <v>30295.056566666666</v>
      </c>
      <c r="O1057" s="5">
        <f t="shared" si="620"/>
        <v>26097.017966666666</v>
      </c>
      <c r="P1057" s="5">
        <f t="shared" si="620"/>
        <v>27723.083366666673</v>
      </c>
      <c r="Q1057" s="5">
        <f t="shared" si="620"/>
        <v>28069.780466666663</v>
      </c>
      <c r="R1057" s="5">
        <f t="shared" si="612"/>
        <v>337064.93330000003</v>
      </c>
      <c r="S1057" s="15"/>
      <c r="T1057" s="5">
        <f t="shared" si="614"/>
        <v>78003.9215</v>
      </c>
      <c r="U1057" s="5">
        <f t="shared" si="615"/>
        <v>96492.3971</v>
      </c>
      <c r="V1057" s="5">
        <f t="shared" si="616"/>
        <v>80678.73289999999</v>
      </c>
      <c r="W1057" s="5">
        <f t="shared" si="617"/>
        <v>81889.8818</v>
      </c>
      <c r="X1057" s="1"/>
      <c r="Y1057" s="1"/>
      <c r="Z1057" s="1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</row>
    <row r="1058" spans="1:42" ht="12.75">
      <c r="A1058" s="1"/>
      <c r="B1058" s="1"/>
      <c r="C1058" s="1"/>
      <c r="D1058" s="1"/>
      <c r="E1058" s="1"/>
      <c r="F1058" s="15">
        <f aca="true" t="shared" si="621" ref="F1058:R1058">F1055/$R1055</f>
        <v>0.07534361608182857</v>
      </c>
      <c r="G1058" s="15">
        <f t="shared" si="621"/>
        <v>0.07841853402339043</v>
      </c>
      <c r="H1058" s="15">
        <f t="shared" si="621"/>
        <v>0.08671763925554944</v>
      </c>
      <c r="I1058" s="15">
        <f t="shared" si="621"/>
        <v>0.09802742427443778</v>
      </c>
      <c r="J1058" s="15">
        <f t="shared" si="621"/>
        <v>0.0805492284842814</v>
      </c>
      <c r="K1058" s="15">
        <f t="shared" si="621"/>
        <v>0.09001003817913468</v>
      </c>
      <c r="L1058" s="15">
        <f t="shared" si="621"/>
        <v>0.07478482153015285</v>
      </c>
      <c r="M1058" s="15">
        <f t="shared" si="621"/>
        <v>0.08307386536456701</v>
      </c>
      <c r="N1058" s="15">
        <f t="shared" si="621"/>
        <v>0.08668745506231489</v>
      </c>
      <c r="O1058" s="15">
        <f t="shared" si="621"/>
        <v>0.08030543307738686</v>
      </c>
      <c r="P1058" s="15">
        <f t="shared" si="621"/>
        <v>0.08277744110793016</v>
      </c>
      <c r="Q1058" s="15">
        <f t="shared" si="621"/>
        <v>0.08330450355902597</v>
      </c>
      <c r="R1058" s="15">
        <f t="shared" si="621"/>
        <v>1</v>
      </c>
      <c r="S1058" s="15"/>
      <c r="T1058" s="15">
        <f>T1055/$R1055</f>
        <v>0.24047978936076844</v>
      </c>
      <c r="U1058" s="15">
        <f>U1055/$R1055</f>
        <v>0.26858669093785387</v>
      </c>
      <c r="V1058" s="15">
        <f>V1055/$R1055</f>
        <v>0.24454614195703472</v>
      </c>
      <c r="W1058" s="15">
        <f>W1055/$R1055</f>
        <v>0.24638737774434297</v>
      </c>
      <c r="X1058" s="1"/>
      <c r="Y1058" s="1"/>
      <c r="Z1058" s="1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</row>
    <row r="1059" spans="1:42" ht="12.75">
      <c r="A1059" s="3">
        <v>15</v>
      </c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5"/>
      <c r="T1059" s="1"/>
      <c r="U1059" s="1"/>
      <c r="V1059" s="1"/>
      <c r="W1059" s="1"/>
      <c r="X1059" s="1"/>
      <c r="Y1059" s="1"/>
      <c r="Z1059" s="1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</row>
    <row r="1060" spans="1:42" ht="12.75">
      <c r="A1060" s="1"/>
      <c r="B1060" s="3" t="s">
        <v>229</v>
      </c>
      <c r="C1060" s="3" t="s">
        <v>414</v>
      </c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5"/>
      <c r="T1060" s="1"/>
      <c r="U1060" s="1"/>
      <c r="V1060" s="1"/>
      <c r="W1060" s="1"/>
      <c r="X1060" s="1"/>
      <c r="Y1060" s="1"/>
      <c r="Z1060" s="1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</row>
    <row r="1061" spans="1:42" ht="12.75">
      <c r="A1061" s="1"/>
      <c r="B1061" s="1"/>
      <c r="C1061" s="1"/>
      <c r="D1061" s="1"/>
      <c r="E1061" s="1"/>
      <c r="F1061" s="1" t="str">
        <f>D8</f>
        <v> - EUR</v>
      </c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5"/>
      <c r="T1061" s="1" t="str">
        <f>F1061</f>
        <v> - EUR</v>
      </c>
      <c r="U1061" s="1"/>
      <c r="V1061" s="1"/>
      <c r="W1061" s="1"/>
      <c r="X1061" s="1"/>
      <c r="Y1061" s="1"/>
      <c r="Z1061" s="1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</row>
    <row r="1062" spans="1:42" ht="12.75">
      <c r="A1062" s="1"/>
      <c r="B1062" s="8" t="str">
        <f>B162</f>
        <v> No.</v>
      </c>
      <c r="C1062" s="8" t="s">
        <v>325</v>
      </c>
      <c r="D1062" s="8"/>
      <c r="E1062" s="8" t="s">
        <v>270</v>
      </c>
      <c r="F1062" s="14"/>
      <c r="G1062" s="14" t="str">
        <f>G162</f>
        <v>  By month</v>
      </c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8" t="str">
        <f>R234</f>
        <v>  Average</v>
      </c>
      <c r="S1062" s="15"/>
      <c r="T1062" s="5"/>
      <c r="U1062" s="5" t="str">
        <f>U234</f>
        <v>Quarterly average</v>
      </c>
      <c r="V1062" s="5"/>
      <c r="W1062" s="5"/>
      <c r="X1062" s="1"/>
      <c r="Y1062" s="1"/>
      <c r="Z1062" s="1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</row>
    <row r="1063" spans="1:42" ht="12.75">
      <c r="A1063" s="1"/>
      <c r="B1063" s="12" t="str">
        <f>B163</f>
        <v> </v>
      </c>
      <c r="C1063" s="12" t="s">
        <v>326</v>
      </c>
      <c r="D1063" s="12"/>
      <c r="E1063" s="12" t="s">
        <v>272</v>
      </c>
      <c r="F1063" s="12" t="str">
        <f aca="true" t="shared" si="622" ref="F1063:Q1063">D11</f>
        <v>        1</v>
      </c>
      <c r="G1063" s="12" t="str">
        <f t="shared" si="622"/>
        <v>        2</v>
      </c>
      <c r="H1063" s="12" t="str">
        <f t="shared" si="622"/>
        <v>        3</v>
      </c>
      <c r="I1063" s="12" t="str">
        <f t="shared" si="622"/>
        <v>        4</v>
      </c>
      <c r="J1063" s="12" t="str">
        <f t="shared" si="622"/>
        <v>        5</v>
      </c>
      <c r="K1063" s="12" t="str">
        <f t="shared" si="622"/>
        <v>        6</v>
      </c>
      <c r="L1063" s="12" t="str">
        <f t="shared" si="622"/>
        <v>        7</v>
      </c>
      <c r="M1063" s="12" t="str">
        <f t="shared" si="622"/>
        <v>        8</v>
      </c>
      <c r="N1063" s="12" t="str">
        <f t="shared" si="622"/>
        <v>        9</v>
      </c>
      <c r="O1063" s="12" t="str">
        <f t="shared" si="622"/>
        <v>        10</v>
      </c>
      <c r="P1063" s="12" t="str">
        <f t="shared" si="622"/>
        <v>        11</v>
      </c>
      <c r="Q1063" s="12" t="str">
        <f t="shared" si="622"/>
        <v>        12</v>
      </c>
      <c r="R1063" s="12" t="str">
        <f>R235</f>
        <v> </v>
      </c>
      <c r="S1063" s="15"/>
      <c r="T1063" s="5" t="str">
        <f>T163</f>
        <v>       Q1</v>
      </c>
      <c r="U1063" s="5" t="str">
        <f>U163</f>
        <v>       Q2</v>
      </c>
      <c r="V1063" s="5" t="str">
        <f>V163</f>
        <v>       Q3</v>
      </c>
      <c r="W1063" s="5" t="str">
        <f>W163</f>
        <v>       Q4</v>
      </c>
      <c r="X1063" s="1"/>
      <c r="Y1063" s="1"/>
      <c r="Z1063" s="1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</row>
    <row r="1064" spans="1:42" ht="12.75">
      <c r="A1064" s="1"/>
      <c r="B1064" s="5">
        <f>B164</f>
        <v>1</v>
      </c>
      <c r="C1064" s="5" t="s">
        <v>3</v>
      </c>
      <c r="D1064" s="1"/>
      <c r="E1064" s="24">
        <v>0.6578</v>
      </c>
      <c r="F1064" s="5">
        <f aca="true" t="shared" si="623" ref="F1064:Q1064">F1065*F1066</f>
        <v>12519</v>
      </c>
      <c r="G1064" s="5">
        <f t="shared" si="623"/>
        <v>12519</v>
      </c>
      <c r="H1064" s="5">
        <f t="shared" si="623"/>
        <v>12519</v>
      </c>
      <c r="I1064" s="5">
        <f t="shared" si="623"/>
        <v>12519</v>
      </c>
      <c r="J1064" s="5">
        <f t="shared" si="623"/>
        <v>12519</v>
      </c>
      <c r="K1064" s="5">
        <f t="shared" si="623"/>
        <v>12519</v>
      </c>
      <c r="L1064" s="5">
        <f t="shared" si="623"/>
        <v>12519</v>
      </c>
      <c r="M1064" s="5">
        <f t="shared" si="623"/>
        <v>12519</v>
      </c>
      <c r="N1064" s="5">
        <f t="shared" si="623"/>
        <v>12519</v>
      </c>
      <c r="O1064" s="5">
        <f t="shared" si="623"/>
        <v>12519</v>
      </c>
      <c r="P1064" s="5">
        <f t="shared" si="623"/>
        <v>12519</v>
      </c>
      <c r="Q1064" s="5">
        <f t="shared" si="623"/>
        <v>12519</v>
      </c>
      <c r="R1064" s="5">
        <f aca="true" t="shared" si="624" ref="R1064:R1093">SUM(F1064:Q1064)/$D$10</f>
        <v>12519</v>
      </c>
      <c r="S1064" s="15">
        <f>R1064/R$1095</f>
        <v>0.1240979381443299</v>
      </c>
      <c r="T1064" s="5">
        <f aca="true" t="shared" si="625" ref="T1064:T1093">SUM(F1064:H1064)/3</f>
        <v>12519</v>
      </c>
      <c r="U1064" s="5">
        <f aca="true" t="shared" si="626" ref="U1064:U1093">SUM(I1064:K1064)/3</f>
        <v>12519</v>
      </c>
      <c r="V1064" s="5">
        <f aca="true" t="shared" si="627" ref="V1064:V1093">SUM(L1064:N1064)/3</f>
        <v>12519</v>
      </c>
      <c r="W1064" s="5">
        <f aca="true" t="shared" si="628" ref="W1064:W1093">SUM(O1064:Q1064)/3</f>
        <v>12519</v>
      </c>
      <c r="X1064" s="1"/>
      <c r="Y1064" s="1"/>
      <c r="Z1064" s="1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</row>
    <row r="1065" spans="1:42" ht="12.75">
      <c r="A1065" s="1"/>
      <c r="B1065" s="5"/>
      <c r="C1065" s="5" t="s">
        <v>323</v>
      </c>
      <c r="D1065" s="1"/>
      <c r="E1065" s="24"/>
      <c r="F1065" s="5">
        <v>9</v>
      </c>
      <c r="G1065" s="5">
        <v>9</v>
      </c>
      <c r="H1065" s="5">
        <v>9</v>
      </c>
      <c r="I1065" s="5">
        <v>9</v>
      </c>
      <c r="J1065" s="5">
        <v>9</v>
      </c>
      <c r="K1065" s="5">
        <v>9</v>
      </c>
      <c r="L1065" s="5">
        <v>9</v>
      </c>
      <c r="M1065" s="5">
        <v>9</v>
      </c>
      <c r="N1065" s="5">
        <v>9</v>
      </c>
      <c r="O1065" s="5">
        <v>9</v>
      </c>
      <c r="P1065" s="5">
        <v>9</v>
      </c>
      <c r="Q1065" s="5">
        <v>9</v>
      </c>
      <c r="R1065" s="5">
        <f t="shared" si="624"/>
        <v>9</v>
      </c>
      <c r="S1065" s="15"/>
      <c r="T1065" s="5">
        <f t="shared" si="625"/>
        <v>9</v>
      </c>
      <c r="U1065" s="5">
        <f t="shared" si="626"/>
        <v>9</v>
      </c>
      <c r="V1065" s="5">
        <f t="shared" si="627"/>
        <v>9</v>
      </c>
      <c r="W1065" s="5">
        <f t="shared" si="628"/>
        <v>9</v>
      </c>
      <c r="X1065" s="1"/>
      <c r="Y1065" s="1"/>
      <c r="Z1065" s="1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</row>
    <row r="1066" spans="1:42" ht="12.75">
      <c r="A1066" s="1"/>
      <c r="B1066" s="5"/>
      <c r="C1066" s="5" t="s">
        <v>324</v>
      </c>
      <c r="D1066" s="1"/>
      <c r="E1066" s="24"/>
      <c r="F1066" s="5">
        <v>1391</v>
      </c>
      <c r="G1066" s="5">
        <v>1391</v>
      </c>
      <c r="H1066" s="5">
        <v>1391</v>
      </c>
      <c r="I1066" s="5">
        <v>1391</v>
      </c>
      <c r="J1066" s="5">
        <v>1391</v>
      </c>
      <c r="K1066" s="5">
        <v>1391</v>
      </c>
      <c r="L1066" s="5">
        <v>1391</v>
      </c>
      <c r="M1066" s="5">
        <v>1391</v>
      </c>
      <c r="N1066" s="5">
        <v>1391</v>
      </c>
      <c r="O1066" s="5">
        <v>1391</v>
      </c>
      <c r="P1066" s="5">
        <v>1391</v>
      </c>
      <c r="Q1066" s="5">
        <v>1391</v>
      </c>
      <c r="R1066" s="5">
        <f t="shared" si="624"/>
        <v>1391</v>
      </c>
      <c r="S1066" s="15"/>
      <c r="T1066" s="5">
        <f t="shared" si="625"/>
        <v>1391</v>
      </c>
      <c r="U1066" s="5">
        <f t="shared" si="626"/>
        <v>1391</v>
      </c>
      <c r="V1066" s="5">
        <f t="shared" si="627"/>
        <v>1391</v>
      </c>
      <c r="W1066" s="5">
        <f t="shared" si="628"/>
        <v>1391</v>
      </c>
      <c r="X1066" s="1"/>
      <c r="Y1066" s="1"/>
      <c r="Z1066" s="1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</row>
    <row r="1067" spans="1:42" ht="12.75">
      <c r="A1067" s="1"/>
      <c r="B1067" s="5">
        <f>B165</f>
        <v>2</v>
      </c>
      <c r="C1067" s="5" t="s">
        <v>4</v>
      </c>
      <c r="D1067" s="1"/>
      <c r="E1067" s="24">
        <v>0.458</v>
      </c>
      <c r="F1067" s="5">
        <f aca="true" t="shared" si="629" ref="F1067:Q1067">F1068*F1069</f>
        <v>18284</v>
      </c>
      <c r="G1067" s="5">
        <f t="shared" si="629"/>
        <v>18284</v>
      </c>
      <c r="H1067" s="5">
        <f t="shared" si="629"/>
        <v>18284</v>
      </c>
      <c r="I1067" s="5">
        <f t="shared" si="629"/>
        <v>18284</v>
      </c>
      <c r="J1067" s="5">
        <f t="shared" si="629"/>
        <v>18284</v>
      </c>
      <c r="K1067" s="5">
        <f t="shared" si="629"/>
        <v>18284</v>
      </c>
      <c r="L1067" s="5">
        <f t="shared" si="629"/>
        <v>18284</v>
      </c>
      <c r="M1067" s="5">
        <f t="shared" si="629"/>
        <v>18284</v>
      </c>
      <c r="N1067" s="5">
        <f t="shared" si="629"/>
        <v>18284</v>
      </c>
      <c r="O1067" s="5">
        <f t="shared" si="629"/>
        <v>18284</v>
      </c>
      <c r="P1067" s="5">
        <f t="shared" si="629"/>
        <v>18284</v>
      </c>
      <c r="Q1067" s="5">
        <f t="shared" si="629"/>
        <v>18284</v>
      </c>
      <c r="R1067" s="5">
        <f t="shared" si="624"/>
        <v>18284</v>
      </c>
      <c r="S1067" s="15">
        <f>R1067/R$1095</f>
        <v>0.18124504361617763</v>
      </c>
      <c r="T1067" s="5">
        <f t="shared" si="625"/>
        <v>18284</v>
      </c>
      <c r="U1067" s="5">
        <f t="shared" si="626"/>
        <v>18284</v>
      </c>
      <c r="V1067" s="5">
        <f t="shared" si="627"/>
        <v>18284</v>
      </c>
      <c r="W1067" s="5">
        <f t="shared" si="628"/>
        <v>18284</v>
      </c>
      <c r="X1067" s="1"/>
      <c r="Y1067" s="1"/>
      <c r="Z1067" s="1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</row>
    <row r="1068" spans="1:42" ht="12.75">
      <c r="A1068" s="1"/>
      <c r="B1068" s="5"/>
      <c r="C1068" s="1" t="str">
        <f>C1065</f>
        <v> - number of workers</v>
      </c>
      <c r="D1068" s="1"/>
      <c r="E1068" s="24"/>
      <c r="F1068" s="5">
        <v>28</v>
      </c>
      <c r="G1068" s="5">
        <v>28</v>
      </c>
      <c r="H1068" s="5">
        <v>28</v>
      </c>
      <c r="I1068" s="5">
        <v>28</v>
      </c>
      <c r="J1068" s="5">
        <v>28</v>
      </c>
      <c r="K1068" s="5">
        <v>28</v>
      </c>
      <c r="L1068" s="5">
        <v>28</v>
      </c>
      <c r="M1068" s="5">
        <v>28</v>
      </c>
      <c r="N1068" s="5">
        <v>28</v>
      </c>
      <c r="O1068" s="5">
        <v>28</v>
      </c>
      <c r="P1068" s="5">
        <v>28</v>
      </c>
      <c r="Q1068" s="5">
        <v>28</v>
      </c>
      <c r="R1068" s="5">
        <f t="shared" si="624"/>
        <v>28</v>
      </c>
      <c r="S1068" s="15"/>
      <c r="T1068" s="5">
        <f t="shared" si="625"/>
        <v>28</v>
      </c>
      <c r="U1068" s="5">
        <f t="shared" si="626"/>
        <v>28</v>
      </c>
      <c r="V1068" s="5">
        <f t="shared" si="627"/>
        <v>28</v>
      </c>
      <c r="W1068" s="5">
        <f t="shared" si="628"/>
        <v>28</v>
      </c>
      <c r="X1068" s="1"/>
      <c r="Y1068" s="1"/>
      <c r="Z1068" s="1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</row>
    <row r="1069" spans="1:42" ht="12.75">
      <c r="A1069" s="1"/>
      <c r="B1069" s="5"/>
      <c r="C1069" s="1" t="str">
        <f>C1066</f>
        <v> - average gross wages</v>
      </c>
      <c r="D1069" s="1"/>
      <c r="E1069" s="24"/>
      <c r="F1069" s="5">
        <v>653</v>
      </c>
      <c r="G1069" s="5">
        <v>653</v>
      </c>
      <c r="H1069" s="5">
        <v>653</v>
      </c>
      <c r="I1069" s="5">
        <v>653</v>
      </c>
      <c r="J1069" s="5">
        <v>653</v>
      </c>
      <c r="K1069" s="5">
        <v>653</v>
      </c>
      <c r="L1069" s="5">
        <v>653</v>
      </c>
      <c r="M1069" s="5">
        <v>653</v>
      </c>
      <c r="N1069" s="5">
        <v>653</v>
      </c>
      <c r="O1069" s="5">
        <v>653</v>
      </c>
      <c r="P1069" s="5">
        <v>653</v>
      </c>
      <c r="Q1069" s="5">
        <v>653</v>
      </c>
      <c r="R1069" s="5">
        <f t="shared" si="624"/>
        <v>653</v>
      </c>
      <c r="S1069" s="15"/>
      <c r="T1069" s="5">
        <f t="shared" si="625"/>
        <v>653</v>
      </c>
      <c r="U1069" s="5">
        <f t="shared" si="626"/>
        <v>653</v>
      </c>
      <c r="V1069" s="5">
        <f t="shared" si="627"/>
        <v>653</v>
      </c>
      <c r="W1069" s="5">
        <f t="shared" si="628"/>
        <v>653</v>
      </c>
      <c r="X1069" s="1"/>
      <c r="Y1069" s="1"/>
      <c r="Z1069" s="1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</row>
    <row r="1070" spans="1:42" ht="12.75">
      <c r="A1070" s="1"/>
      <c r="B1070" s="5">
        <f>B166</f>
        <v>3</v>
      </c>
      <c r="C1070" s="5" t="s">
        <v>5</v>
      </c>
      <c r="D1070" s="1"/>
      <c r="E1070" s="24">
        <v>0.4339</v>
      </c>
      <c r="F1070" s="5">
        <f aca="true" t="shared" si="630" ref="F1070:Q1070">F1071*F1072</f>
        <v>10829</v>
      </c>
      <c r="G1070" s="5">
        <f t="shared" si="630"/>
        <v>10829</v>
      </c>
      <c r="H1070" s="5">
        <f t="shared" si="630"/>
        <v>10829</v>
      </c>
      <c r="I1070" s="5">
        <f t="shared" si="630"/>
        <v>10829</v>
      </c>
      <c r="J1070" s="5">
        <f t="shared" si="630"/>
        <v>10829</v>
      </c>
      <c r="K1070" s="5">
        <f t="shared" si="630"/>
        <v>10829</v>
      </c>
      <c r="L1070" s="5">
        <f t="shared" si="630"/>
        <v>10829</v>
      </c>
      <c r="M1070" s="5">
        <f t="shared" si="630"/>
        <v>10829</v>
      </c>
      <c r="N1070" s="5">
        <f t="shared" si="630"/>
        <v>10829</v>
      </c>
      <c r="O1070" s="5">
        <f t="shared" si="630"/>
        <v>10829</v>
      </c>
      <c r="P1070" s="5">
        <f t="shared" si="630"/>
        <v>10829</v>
      </c>
      <c r="Q1070" s="5">
        <f t="shared" si="630"/>
        <v>10829</v>
      </c>
      <c r="R1070" s="5">
        <f t="shared" si="624"/>
        <v>10829</v>
      </c>
      <c r="S1070" s="15">
        <f>R1070/R$1095</f>
        <v>0.10734536082474226</v>
      </c>
      <c r="T1070" s="5">
        <f t="shared" si="625"/>
        <v>10829</v>
      </c>
      <c r="U1070" s="5">
        <f t="shared" si="626"/>
        <v>10829</v>
      </c>
      <c r="V1070" s="5">
        <f t="shared" si="627"/>
        <v>10829</v>
      </c>
      <c r="W1070" s="5">
        <f t="shared" si="628"/>
        <v>10829</v>
      </c>
      <c r="X1070" s="1"/>
      <c r="Y1070" s="1"/>
      <c r="Z1070" s="1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</row>
    <row r="1071" spans="1:42" ht="12.75">
      <c r="A1071" s="1"/>
      <c r="B1071" s="5"/>
      <c r="C1071" s="1" t="str">
        <f>C1068</f>
        <v> - number of workers</v>
      </c>
      <c r="D1071" s="1"/>
      <c r="E1071" s="24"/>
      <c r="F1071" s="5">
        <v>17</v>
      </c>
      <c r="G1071" s="5">
        <v>17</v>
      </c>
      <c r="H1071" s="5">
        <v>17</v>
      </c>
      <c r="I1071" s="5">
        <v>17</v>
      </c>
      <c r="J1071" s="5">
        <v>17</v>
      </c>
      <c r="K1071" s="5">
        <v>17</v>
      </c>
      <c r="L1071" s="5">
        <v>17</v>
      </c>
      <c r="M1071" s="5">
        <v>17</v>
      </c>
      <c r="N1071" s="5">
        <v>17</v>
      </c>
      <c r="O1071" s="5">
        <v>17</v>
      </c>
      <c r="P1071" s="5">
        <v>17</v>
      </c>
      <c r="Q1071" s="5">
        <v>17</v>
      </c>
      <c r="R1071" s="5">
        <f t="shared" si="624"/>
        <v>17</v>
      </c>
      <c r="S1071" s="15"/>
      <c r="T1071" s="5">
        <f t="shared" si="625"/>
        <v>17</v>
      </c>
      <c r="U1071" s="5">
        <f t="shared" si="626"/>
        <v>17</v>
      </c>
      <c r="V1071" s="5">
        <f t="shared" si="627"/>
        <v>17</v>
      </c>
      <c r="W1071" s="5">
        <f t="shared" si="628"/>
        <v>17</v>
      </c>
      <c r="X1071" s="1"/>
      <c r="Y1071" s="1"/>
      <c r="Z1071" s="1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</row>
    <row r="1072" spans="1:42" ht="12.75">
      <c r="A1072" s="1"/>
      <c r="B1072" s="5"/>
      <c r="C1072" s="1" t="str">
        <f>C1069</f>
        <v> - average gross wages</v>
      </c>
      <c r="D1072" s="1"/>
      <c r="E1072" s="24"/>
      <c r="F1072" s="5">
        <v>637</v>
      </c>
      <c r="G1072" s="5">
        <v>637</v>
      </c>
      <c r="H1072" s="5">
        <v>637</v>
      </c>
      <c r="I1072" s="5">
        <v>637</v>
      </c>
      <c r="J1072" s="5">
        <v>637</v>
      </c>
      <c r="K1072" s="5">
        <v>637</v>
      </c>
      <c r="L1072" s="5">
        <v>637</v>
      </c>
      <c r="M1072" s="5">
        <v>637</v>
      </c>
      <c r="N1072" s="5">
        <v>637</v>
      </c>
      <c r="O1072" s="5">
        <v>637</v>
      </c>
      <c r="P1072" s="5">
        <v>637</v>
      </c>
      <c r="Q1072" s="5">
        <v>637</v>
      </c>
      <c r="R1072" s="5">
        <f t="shared" si="624"/>
        <v>637</v>
      </c>
      <c r="S1072" s="15"/>
      <c r="T1072" s="5">
        <f t="shared" si="625"/>
        <v>637</v>
      </c>
      <c r="U1072" s="5">
        <f t="shared" si="626"/>
        <v>637</v>
      </c>
      <c r="V1072" s="5">
        <f t="shared" si="627"/>
        <v>637</v>
      </c>
      <c r="W1072" s="5">
        <f t="shared" si="628"/>
        <v>637</v>
      </c>
      <c r="X1072" s="1"/>
      <c r="Y1072" s="1"/>
      <c r="Z1072" s="1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</row>
    <row r="1073" spans="1:42" ht="12.75">
      <c r="A1073" s="1"/>
      <c r="B1073" s="5">
        <v>4</v>
      </c>
      <c r="C1073" s="5" t="s">
        <v>6</v>
      </c>
      <c r="D1073" s="1"/>
      <c r="E1073" s="24">
        <v>0.4015</v>
      </c>
      <c r="F1073" s="5">
        <f aca="true" t="shared" si="631" ref="F1073:Q1073">F1074*F1075</f>
        <v>22532</v>
      </c>
      <c r="G1073" s="5">
        <f t="shared" si="631"/>
        <v>22532</v>
      </c>
      <c r="H1073" s="5">
        <f t="shared" si="631"/>
        <v>22532</v>
      </c>
      <c r="I1073" s="5">
        <f t="shared" si="631"/>
        <v>22532</v>
      </c>
      <c r="J1073" s="5">
        <f t="shared" si="631"/>
        <v>22532</v>
      </c>
      <c r="K1073" s="5">
        <f t="shared" si="631"/>
        <v>22532</v>
      </c>
      <c r="L1073" s="5">
        <f t="shared" si="631"/>
        <v>22532</v>
      </c>
      <c r="M1073" s="5">
        <f t="shared" si="631"/>
        <v>22532</v>
      </c>
      <c r="N1073" s="5">
        <f t="shared" si="631"/>
        <v>22532</v>
      </c>
      <c r="O1073" s="5">
        <f t="shared" si="631"/>
        <v>22532</v>
      </c>
      <c r="P1073" s="5">
        <f t="shared" si="631"/>
        <v>22532</v>
      </c>
      <c r="Q1073" s="5">
        <f t="shared" si="631"/>
        <v>22532</v>
      </c>
      <c r="R1073" s="5">
        <f t="shared" si="624"/>
        <v>22532</v>
      </c>
      <c r="S1073" s="15">
        <f>R1073/R$1095</f>
        <v>0.22335448057097543</v>
      </c>
      <c r="T1073" s="5">
        <f t="shared" si="625"/>
        <v>22532</v>
      </c>
      <c r="U1073" s="5">
        <f t="shared" si="626"/>
        <v>22532</v>
      </c>
      <c r="V1073" s="5">
        <f t="shared" si="627"/>
        <v>22532</v>
      </c>
      <c r="W1073" s="5">
        <f t="shared" si="628"/>
        <v>22532</v>
      </c>
      <c r="X1073" s="1"/>
      <c r="Y1073" s="1"/>
      <c r="Z1073" s="1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</row>
    <row r="1074" spans="1:42" ht="12.75">
      <c r="A1074" s="1"/>
      <c r="B1074" s="5"/>
      <c r="C1074" s="1" t="str">
        <f>C1071</f>
        <v> - number of workers</v>
      </c>
      <c r="D1074" s="1"/>
      <c r="E1074" s="24"/>
      <c r="F1074" s="5">
        <v>43</v>
      </c>
      <c r="G1074" s="5">
        <v>43</v>
      </c>
      <c r="H1074" s="5">
        <v>43</v>
      </c>
      <c r="I1074" s="5">
        <v>43</v>
      </c>
      <c r="J1074" s="5">
        <v>43</v>
      </c>
      <c r="K1074" s="5">
        <v>43</v>
      </c>
      <c r="L1074" s="5">
        <v>43</v>
      </c>
      <c r="M1074" s="5">
        <v>43</v>
      </c>
      <c r="N1074" s="5">
        <v>43</v>
      </c>
      <c r="O1074" s="5">
        <v>43</v>
      </c>
      <c r="P1074" s="5">
        <v>43</v>
      </c>
      <c r="Q1074" s="5">
        <v>43</v>
      </c>
      <c r="R1074" s="5">
        <f t="shared" si="624"/>
        <v>43</v>
      </c>
      <c r="S1074" s="15"/>
      <c r="T1074" s="5">
        <f t="shared" si="625"/>
        <v>43</v>
      </c>
      <c r="U1074" s="5">
        <f t="shared" si="626"/>
        <v>43</v>
      </c>
      <c r="V1074" s="5">
        <f t="shared" si="627"/>
        <v>43</v>
      </c>
      <c r="W1074" s="5">
        <f t="shared" si="628"/>
        <v>43</v>
      </c>
      <c r="X1074" s="1"/>
      <c r="Y1074" s="1"/>
      <c r="Z1074" s="1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</row>
    <row r="1075" spans="1:42" ht="12.75">
      <c r="A1075" s="1"/>
      <c r="B1075" s="5"/>
      <c r="C1075" s="1" t="str">
        <f>C1072</f>
        <v> - average gross wages</v>
      </c>
      <c r="D1075" s="1"/>
      <c r="E1075" s="24"/>
      <c r="F1075" s="5">
        <v>524</v>
      </c>
      <c r="G1075" s="5">
        <v>524</v>
      </c>
      <c r="H1075" s="5">
        <v>524</v>
      </c>
      <c r="I1075" s="5">
        <v>524</v>
      </c>
      <c r="J1075" s="5">
        <v>524</v>
      </c>
      <c r="K1075" s="5">
        <v>524</v>
      </c>
      <c r="L1075" s="5">
        <v>524</v>
      </c>
      <c r="M1075" s="5">
        <v>524</v>
      </c>
      <c r="N1075" s="5">
        <v>524</v>
      </c>
      <c r="O1075" s="5">
        <v>524</v>
      </c>
      <c r="P1075" s="5">
        <v>524</v>
      </c>
      <c r="Q1075" s="5">
        <v>524</v>
      </c>
      <c r="R1075" s="5">
        <f t="shared" si="624"/>
        <v>524</v>
      </c>
      <c r="S1075" s="15"/>
      <c r="T1075" s="5">
        <f t="shared" si="625"/>
        <v>524</v>
      </c>
      <c r="U1075" s="5">
        <f t="shared" si="626"/>
        <v>524</v>
      </c>
      <c r="V1075" s="5">
        <f t="shared" si="627"/>
        <v>524</v>
      </c>
      <c r="W1075" s="5">
        <f t="shared" si="628"/>
        <v>524</v>
      </c>
      <c r="X1075" s="1"/>
      <c r="Y1075" s="1"/>
      <c r="Z1075" s="1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</row>
    <row r="1076" spans="1:42" ht="12.75">
      <c r="A1076" s="1"/>
      <c r="B1076" s="5">
        <v>5</v>
      </c>
      <c r="C1076" s="5" t="s">
        <v>7</v>
      </c>
      <c r="D1076" s="1"/>
      <c r="E1076" s="24">
        <v>0.4405</v>
      </c>
      <c r="F1076" s="5">
        <f aca="true" t="shared" si="632" ref="F1076:Q1076">F1077*F1078</f>
        <v>9930</v>
      </c>
      <c r="G1076" s="5">
        <f t="shared" si="632"/>
        <v>9930</v>
      </c>
      <c r="H1076" s="5">
        <f t="shared" si="632"/>
        <v>9930</v>
      </c>
      <c r="I1076" s="5">
        <f t="shared" si="632"/>
        <v>9930</v>
      </c>
      <c r="J1076" s="5">
        <f t="shared" si="632"/>
        <v>9930</v>
      </c>
      <c r="K1076" s="5">
        <f t="shared" si="632"/>
        <v>9930</v>
      </c>
      <c r="L1076" s="5">
        <f t="shared" si="632"/>
        <v>9930</v>
      </c>
      <c r="M1076" s="5">
        <f t="shared" si="632"/>
        <v>9930</v>
      </c>
      <c r="N1076" s="5">
        <f t="shared" si="632"/>
        <v>9930</v>
      </c>
      <c r="O1076" s="5">
        <f t="shared" si="632"/>
        <v>9930</v>
      </c>
      <c r="P1076" s="5">
        <f t="shared" si="632"/>
        <v>9930</v>
      </c>
      <c r="Q1076" s="5">
        <f t="shared" si="632"/>
        <v>9930</v>
      </c>
      <c r="R1076" s="5">
        <f t="shared" si="624"/>
        <v>9930</v>
      </c>
      <c r="S1076" s="15">
        <f>R1076/R$1095</f>
        <v>0.09843378271213322</v>
      </c>
      <c r="T1076" s="5">
        <f t="shared" si="625"/>
        <v>9930</v>
      </c>
      <c r="U1076" s="5">
        <f t="shared" si="626"/>
        <v>9930</v>
      </c>
      <c r="V1076" s="5">
        <f t="shared" si="627"/>
        <v>9930</v>
      </c>
      <c r="W1076" s="5">
        <f t="shared" si="628"/>
        <v>9930</v>
      </c>
      <c r="X1076" s="1"/>
      <c r="Y1076" s="1"/>
      <c r="Z1076" s="1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</row>
    <row r="1077" spans="1:42" ht="12.75">
      <c r="A1077" s="1"/>
      <c r="B1077" s="5"/>
      <c r="C1077" s="1" t="str">
        <f>C1074</f>
        <v> - number of workers</v>
      </c>
      <c r="D1077" s="1"/>
      <c r="E1077" s="24"/>
      <c r="F1077" s="5">
        <v>15</v>
      </c>
      <c r="G1077" s="5">
        <v>15</v>
      </c>
      <c r="H1077" s="5">
        <v>15</v>
      </c>
      <c r="I1077" s="5">
        <v>15</v>
      </c>
      <c r="J1077" s="5">
        <v>15</v>
      </c>
      <c r="K1077" s="5">
        <v>15</v>
      </c>
      <c r="L1077" s="5">
        <v>15</v>
      </c>
      <c r="M1077" s="5">
        <v>15</v>
      </c>
      <c r="N1077" s="5">
        <v>15</v>
      </c>
      <c r="O1077" s="5">
        <v>15</v>
      </c>
      <c r="P1077" s="5">
        <v>15</v>
      </c>
      <c r="Q1077" s="5">
        <v>15</v>
      </c>
      <c r="R1077" s="5">
        <f t="shared" si="624"/>
        <v>15</v>
      </c>
      <c r="S1077" s="15"/>
      <c r="T1077" s="5">
        <f t="shared" si="625"/>
        <v>15</v>
      </c>
      <c r="U1077" s="5">
        <f t="shared" si="626"/>
        <v>15</v>
      </c>
      <c r="V1077" s="5">
        <f t="shared" si="627"/>
        <v>15</v>
      </c>
      <c r="W1077" s="5">
        <f t="shared" si="628"/>
        <v>15</v>
      </c>
      <c r="X1077" s="1"/>
      <c r="Y1077" s="1"/>
      <c r="Z1077" s="1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</row>
    <row r="1078" spans="1:42" ht="12.75">
      <c r="A1078" s="1"/>
      <c r="B1078" s="5"/>
      <c r="C1078" s="1" t="str">
        <f>C1075</f>
        <v> - average gross wages</v>
      </c>
      <c r="D1078" s="1"/>
      <c r="E1078" s="24"/>
      <c r="F1078" s="5">
        <v>662</v>
      </c>
      <c r="G1078" s="5">
        <v>662</v>
      </c>
      <c r="H1078" s="5">
        <v>662</v>
      </c>
      <c r="I1078" s="5">
        <v>662</v>
      </c>
      <c r="J1078" s="5">
        <v>662</v>
      </c>
      <c r="K1078" s="5">
        <v>662</v>
      </c>
      <c r="L1078" s="5">
        <v>662</v>
      </c>
      <c r="M1078" s="5">
        <v>662</v>
      </c>
      <c r="N1078" s="5">
        <v>662</v>
      </c>
      <c r="O1078" s="5">
        <v>662</v>
      </c>
      <c r="P1078" s="5">
        <v>662</v>
      </c>
      <c r="Q1078" s="5">
        <v>662</v>
      </c>
      <c r="R1078" s="5">
        <f t="shared" si="624"/>
        <v>662</v>
      </c>
      <c r="S1078" s="15"/>
      <c r="T1078" s="5">
        <f t="shared" si="625"/>
        <v>662</v>
      </c>
      <c r="U1078" s="5">
        <f t="shared" si="626"/>
        <v>662</v>
      </c>
      <c r="V1078" s="5">
        <f t="shared" si="627"/>
        <v>662</v>
      </c>
      <c r="W1078" s="5">
        <f t="shared" si="628"/>
        <v>662</v>
      </c>
      <c r="X1078" s="1"/>
      <c r="Y1078" s="1"/>
      <c r="Z1078" s="1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</row>
    <row r="1079" spans="1:42" ht="12.75">
      <c r="A1079" s="1"/>
      <c r="B1079" s="5">
        <v>6</v>
      </c>
      <c r="C1079" s="5" t="s">
        <v>8</v>
      </c>
      <c r="D1079" s="1"/>
      <c r="E1079" s="24">
        <v>0.3786</v>
      </c>
      <c r="F1079" s="5">
        <f aca="true" t="shared" si="633" ref="F1079:Q1079">F1080*F1081</f>
        <v>17535</v>
      </c>
      <c r="G1079" s="5">
        <f t="shared" si="633"/>
        <v>17535</v>
      </c>
      <c r="H1079" s="5">
        <f t="shared" si="633"/>
        <v>17535</v>
      </c>
      <c r="I1079" s="5">
        <f t="shared" si="633"/>
        <v>17535</v>
      </c>
      <c r="J1079" s="5">
        <f t="shared" si="633"/>
        <v>17535</v>
      </c>
      <c r="K1079" s="5">
        <f t="shared" si="633"/>
        <v>17535</v>
      </c>
      <c r="L1079" s="5">
        <f t="shared" si="633"/>
        <v>17535</v>
      </c>
      <c r="M1079" s="5">
        <f t="shared" si="633"/>
        <v>17535</v>
      </c>
      <c r="N1079" s="5">
        <f t="shared" si="633"/>
        <v>17535</v>
      </c>
      <c r="O1079" s="5">
        <f t="shared" si="633"/>
        <v>17535</v>
      </c>
      <c r="P1079" s="5">
        <f t="shared" si="633"/>
        <v>17535</v>
      </c>
      <c r="Q1079" s="5">
        <f t="shared" si="633"/>
        <v>17535</v>
      </c>
      <c r="R1079" s="5">
        <f t="shared" si="624"/>
        <v>17535</v>
      </c>
      <c r="S1079" s="15">
        <f>R1079/R$1095</f>
        <v>0.17382038065027755</v>
      </c>
      <c r="T1079" s="5">
        <f t="shared" si="625"/>
        <v>17535</v>
      </c>
      <c r="U1079" s="5">
        <f t="shared" si="626"/>
        <v>17535</v>
      </c>
      <c r="V1079" s="5">
        <f t="shared" si="627"/>
        <v>17535</v>
      </c>
      <c r="W1079" s="5">
        <f t="shared" si="628"/>
        <v>17535</v>
      </c>
      <c r="X1079" s="1"/>
      <c r="Y1079" s="1"/>
      <c r="Z1079" s="1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</row>
    <row r="1080" spans="1:42" ht="12.75">
      <c r="A1080" s="1"/>
      <c r="B1080" s="5"/>
      <c r="C1080" s="1" t="str">
        <f>C1077</f>
        <v> - number of workers</v>
      </c>
      <c r="D1080" s="1"/>
      <c r="E1080" s="24"/>
      <c r="F1080" s="5">
        <v>35</v>
      </c>
      <c r="G1080" s="5">
        <v>35</v>
      </c>
      <c r="H1080" s="5">
        <v>35</v>
      </c>
      <c r="I1080" s="5">
        <v>35</v>
      </c>
      <c r="J1080" s="5">
        <v>35</v>
      </c>
      <c r="K1080" s="5">
        <v>35</v>
      </c>
      <c r="L1080" s="5">
        <v>35</v>
      </c>
      <c r="M1080" s="5">
        <v>35</v>
      </c>
      <c r="N1080" s="5">
        <v>35</v>
      </c>
      <c r="O1080" s="5">
        <v>35</v>
      </c>
      <c r="P1080" s="5">
        <v>35</v>
      </c>
      <c r="Q1080" s="5">
        <v>35</v>
      </c>
      <c r="R1080" s="5">
        <f t="shared" si="624"/>
        <v>35</v>
      </c>
      <c r="S1080" s="15"/>
      <c r="T1080" s="5">
        <f t="shared" si="625"/>
        <v>35</v>
      </c>
      <c r="U1080" s="5">
        <f t="shared" si="626"/>
        <v>35</v>
      </c>
      <c r="V1080" s="5">
        <f t="shared" si="627"/>
        <v>35</v>
      </c>
      <c r="W1080" s="5">
        <f t="shared" si="628"/>
        <v>35</v>
      </c>
      <c r="X1080" s="1"/>
      <c r="Y1080" s="1"/>
      <c r="Z1080" s="1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</row>
    <row r="1081" spans="1:42" ht="12.75">
      <c r="A1081" s="1"/>
      <c r="B1081" s="5"/>
      <c r="C1081" s="1" t="str">
        <f>C1078</f>
        <v> - average gross wages</v>
      </c>
      <c r="D1081" s="1"/>
      <c r="E1081" s="24"/>
      <c r="F1081" s="5">
        <v>501</v>
      </c>
      <c r="G1081" s="5">
        <v>501</v>
      </c>
      <c r="H1081" s="5">
        <v>501</v>
      </c>
      <c r="I1081" s="5">
        <v>501</v>
      </c>
      <c r="J1081" s="5">
        <v>501</v>
      </c>
      <c r="K1081" s="5">
        <v>501</v>
      </c>
      <c r="L1081" s="5">
        <v>501</v>
      </c>
      <c r="M1081" s="5">
        <v>501</v>
      </c>
      <c r="N1081" s="5">
        <v>501</v>
      </c>
      <c r="O1081" s="5">
        <v>501</v>
      </c>
      <c r="P1081" s="5">
        <v>501</v>
      </c>
      <c r="Q1081" s="5">
        <v>501</v>
      </c>
      <c r="R1081" s="5">
        <f t="shared" si="624"/>
        <v>501</v>
      </c>
      <c r="S1081" s="15"/>
      <c r="T1081" s="5">
        <f t="shared" si="625"/>
        <v>501</v>
      </c>
      <c r="U1081" s="5">
        <f t="shared" si="626"/>
        <v>501</v>
      </c>
      <c r="V1081" s="5">
        <f t="shared" si="627"/>
        <v>501</v>
      </c>
      <c r="W1081" s="5">
        <f t="shared" si="628"/>
        <v>501</v>
      </c>
      <c r="X1081" s="1"/>
      <c r="Y1081" s="1"/>
      <c r="Z1081" s="1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</row>
    <row r="1082" spans="1:42" ht="12.75">
      <c r="A1082" s="1"/>
      <c r="B1082" s="5">
        <v>7</v>
      </c>
      <c r="C1082" s="5" t="s">
        <v>9</v>
      </c>
      <c r="D1082" s="1"/>
      <c r="E1082" s="24">
        <v>0.3916</v>
      </c>
      <c r="F1082" s="5">
        <f aca="true" t="shared" si="634" ref="F1082:Q1082">F1083*F1084</f>
        <v>9251</v>
      </c>
      <c r="G1082" s="5">
        <f t="shared" si="634"/>
        <v>9251</v>
      </c>
      <c r="H1082" s="5">
        <f t="shared" si="634"/>
        <v>9251</v>
      </c>
      <c r="I1082" s="5">
        <f t="shared" si="634"/>
        <v>9251</v>
      </c>
      <c r="J1082" s="5">
        <f t="shared" si="634"/>
        <v>9251</v>
      </c>
      <c r="K1082" s="5">
        <f t="shared" si="634"/>
        <v>9251</v>
      </c>
      <c r="L1082" s="5">
        <f t="shared" si="634"/>
        <v>9251</v>
      </c>
      <c r="M1082" s="5">
        <f t="shared" si="634"/>
        <v>9251</v>
      </c>
      <c r="N1082" s="5">
        <f t="shared" si="634"/>
        <v>9251</v>
      </c>
      <c r="O1082" s="5">
        <f t="shared" si="634"/>
        <v>9251</v>
      </c>
      <c r="P1082" s="5">
        <f t="shared" si="634"/>
        <v>9251</v>
      </c>
      <c r="Q1082" s="5">
        <f t="shared" si="634"/>
        <v>9251</v>
      </c>
      <c r="R1082" s="5">
        <f t="shared" si="624"/>
        <v>9251</v>
      </c>
      <c r="S1082" s="15">
        <f>R1082/R$1095</f>
        <v>0.09170301348136399</v>
      </c>
      <c r="T1082" s="5">
        <f t="shared" si="625"/>
        <v>9251</v>
      </c>
      <c r="U1082" s="5">
        <f t="shared" si="626"/>
        <v>9251</v>
      </c>
      <c r="V1082" s="5">
        <f t="shared" si="627"/>
        <v>9251</v>
      </c>
      <c r="W1082" s="5">
        <f t="shared" si="628"/>
        <v>9251</v>
      </c>
      <c r="X1082" s="1"/>
      <c r="Y1082" s="1"/>
      <c r="Z1082" s="1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</row>
    <row r="1083" spans="1:42" ht="12.75">
      <c r="A1083" s="1"/>
      <c r="B1083" s="5"/>
      <c r="C1083" s="1" t="str">
        <f>C1080</f>
        <v> - number of workers</v>
      </c>
      <c r="D1083" s="1"/>
      <c r="E1083" s="24"/>
      <c r="F1083" s="5">
        <v>29</v>
      </c>
      <c r="G1083" s="5">
        <v>29</v>
      </c>
      <c r="H1083" s="5">
        <v>29</v>
      </c>
      <c r="I1083" s="5">
        <v>29</v>
      </c>
      <c r="J1083" s="5">
        <v>29</v>
      </c>
      <c r="K1083" s="5">
        <v>29</v>
      </c>
      <c r="L1083" s="5">
        <v>29</v>
      </c>
      <c r="M1083" s="5">
        <v>29</v>
      </c>
      <c r="N1083" s="5">
        <v>29</v>
      </c>
      <c r="O1083" s="5">
        <v>29</v>
      </c>
      <c r="P1083" s="5">
        <v>29</v>
      </c>
      <c r="Q1083" s="5">
        <v>29</v>
      </c>
      <c r="R1083" s="5">
        <f t="shared" si="624"/>
        <v>29</v>
      </c>
      <c r="S1083" s="15"/>
      <c r="T1083" s="5">
        <f t="shared" si="625"/>
        <v>29</v>
      </c>
      <c r="U1083" s="5">
        <f t="shared" si="626"/>
        <v>29</v>
      </c>
      <c r="V1083" s="5">
        <f t="shared" si="627"/>
        <v>29</v>
      </c>
      <c r="W1083" s="5">
        <f t="shared" si="628"/>
        <v>29</v>
      </c>
      <c r="X1083" s="1"/>
      <c r="Y1083" s="1"/>
      <c r="Z1083" s="1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</row>
    <row r="1084" spans="1:42" ht="12.75">
      <c r="A1084" s="1"/>
      <c r="B1084" s="5"/>
      <c r="C1084" s="1" t="str">
        <f>C1081</f>
        <v> - average gross wages</v>
      </c>
      <c r="D1084" s="1"/>
      <c r="E1084" s="24"/>
      <c r="F1084" s="5">
        <v>319</v>
      </c>
      <c r="G1084" s="5">
        <v>319</v>
      </c>
      <c r="H1084" s="5">
        <v>319</v>
      </c>
      <c r="I1084" s="5">
        <v>319</v>
      </c>
      <c r="J1084" s="5">
        <v>319</v>
      </c>
      <c r="K1084" s="5">
        <v>319</v>
      </c>
      <c r="L1084" s="5">
        <v>319</v>
      </c>
      <c r="M1084" s="5">
        <v>319</v>
      </c>
      <c r="N1084" s="5">
        <v>319</v>
      </c>
      <c r="O1084" s="5">
        <v>319</v>
      </c>
      <c r="P1084" s="5">
        <v>319</v>
      </c>
      <c r="Q1084" s="5">
        <v>319</v>
      </c>
      <c r="R1084" s="5">
        <f t="shared" si="624"/>
        <v>319</v>
      </c>
      <c r="S1084" s="15"/>
      <c r="T1084" s="5">
        <f t="shared" si="625"/>
        <v>319</v>
      </c>
      <c r="U1084" s="5">
        <f t="shared" si="626"/>
        <v>319</v>
      </c>
      <c r="V1084" s="5">
        <f t="shared" si="627"/>
        <v>319</v>
      </c>
      <c r="W1084" s="5">
        <f t="shared" si="628"/>
        <v>319</v>
      </c>
      <c r="X1084" s="1"/>
      <c r="Y1084" s="1"/>
      <c r="Z1084" s="1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</row>
    <row r="1085" spans="1:42" ht="12.75">
      <c r="A1085" s="1"/>
      <c r="B1085" s="5">
        <v>8</v>
      </c>
      <c r="C1085" s="5" t="s">
        <v>10</v>
      </c>
      <c r="D1085" s="1"/>
      <c r="E1085" s="24">
        <v>0.45</v>
      </c>
      <c r="F1085" s="5">
        <f aca="true" t="shared" si="635" ref="F1085:Q1085">F1086*F1087</f>
        <v>0</v>
      </c>
      <c r="G1085" s="5">
        <f t="shared" si="635"/>
        <v>0</v>
      </c>
      <c r="H1085" s="5">
        <f t="shared" si="635"/>
        <v>0</v>
      </c>
      <c r="I1085" s="5">
        <f t="shared" si="635"/>
        <v>0</v>
      </c>
      <c r="J1085" s="5">
        <f t="shared" si="635"/>
        <v>0</v>
      </c>
      <c r="K1085" s="5">
        <f t="shared" si="635"/>
        <v>0</v>
      </c>
      <c r="L1085" s="5">
        <f t="shared" si="635"/>
        <v>0</v>
      </c>
      <c r="M1085" s="5">
        <f t="shared" si="635"/>
        <v>0</v>
      </c>
      <c r="N1085" s="5">
        <f t="shared" si="635"/>
        <v>0</v>
      </c>
      <c r="O1085" s="5">
        <f t="shared" si="635"/>
        <v>0</v>
      </c>
      <c r="P1085" s="5">
        <f t="shared" si="635"/>
        <v>0</v>
      </c>
      <c r="Q1085" s="5">
        <f t="shared" si="635"/>
        <v>0</v>
      </c>
      <c r="R1085" s="5">
        <f t="shared" si="624"/>
        <v>0</v>
      </c>
      <c r="S1085" s="15">
        <f>R1085/R$1095</f>
        <v>0</v>
      </c>
      <c r="T1085" s="5">
        <f t="shared" si="625"/>
        <v>0</v>
      </c>
      <c r="U1085" s="5">
        <f t="shared" si="626"/>
        <v>0</v>
      </c>
      <c r="V1085" s="5">
        <f t="shared" si="627"/>
        <v>0</v>
      </c>
      <c r="W1085" s="5">
        <f t="shared" si="628"/>
        <v>0</v>
      </c>
      <c r="X1085" s="1"/>
      <c r="Y1085" s="1"/>
      <c r="Z1085" s="1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</row>
    <row r="1086" spans="1:42" ht="12.75">
      <c r="A1086" s="1"/>
      <c r="B1086" s="5"/>
      <c r="C1086" s="1" t="str">
        <f>C1083</f>
        <v> - number of workers</v>
      </c>
      <c r="D1086" s="1"/>
      <c r="E1086" s="24"/>
      <c r="F1086" s="5">
        <v>0</v>
      </c>
      <c r="G1086" s="5">
        <v>0</v>
      </c>
      <c r="H1086" s="5">
        <v>0</v>
      </c>
      <c r="I1086" s="5">
        <v>0</v>
      </c>
      <c r="J1086" s="5">
        <v>0</v>
      </c>
      <c r="K1086" s="5">
        <v>0</v>
      </c>
      <c r="L1086" s="5">
        <v>0</v>
      </c>
      <c r="M1086" s="5">
        <v>0</v>
      </c>
      <c r="N1086" s="5">
        <v>0</v>
      </c>
      <c r="O1086" s="5">
        <v>0</v>
      </c>
      <c r="P1086" s="5">
        <v>0</v>
      </c>
      <c r="Q1086" s="5">
        <v>0</v>
      </c>
      <c r="R1086" s="5">
        <f t="shared" si="624"/>
        <v>0</v>
      </c>
      <c r="S1086" s="15"/>
      <c r="T1086" s="5">
        <f t="shared" si="625"/>
        <v>0</v>
      </c>
      <c r="U1086" s="5">
        <f t="shared" si="626"/>
        <v>0</v>
      </c>
      <c r="V1086" s="5">
        <f t="shared" si="627"/>
        <v>0</v>
      </c>
      <c r="W1086" s="5">
        <f t="shared" si="628"/>
        <v>0</v>
      </c>
      <c r="X1086" s="1"/>
      <c r="Y1086" s="1"/>
      <c r="Z1086" s="1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</row>
    <row r="1087" spans="1:42" ht="12.75">
      <c r="A1087" s="1"/>
      <c r="B1087" s="5"/>
      <c r="C1087" s="1" t="str">
        <f>C1084</f>
        <v> - average gross wages</v>
      </c>
      <c r="D1087" s="1"/>
      <c r="E1087" s="24"/>
      <c r="F1087" s="5">
        <v>0</v>
      </c>
      <c r="G1087" s="5">
        <v>0</v>
      </c>
      <c r="H1087" s="5">
        <v>0</v>
      </c>
      <c r="I1087" s="5">
        <v>0</v>
      </c>
      <c r="J1087" s="5">
        <v>0</v>
      </c>
      <c r="K1087" s="5">
        <v>0</v>
      </c>
      <c r="L1087" s="5">
        <v>0</v>
      </c>
      <c r="M1087" s="5">
        <v>0</v>
      </c>
      <c r="N1087" s="5">
        <v>0</v>
      </c>
      <c r="O1087" s="5">
        <v>0</v>
      </c>
      <c r="P1087" s="5">
        <v>0</v>
      </c>
      <c r="Q1087" s="5">
        <v>0</v>
      </c>
      <c r="R1087" s="5">
        <f t="shared" si="624"/>
        <v>0</v>
      </c>
      <c r="S1087" s="15"/>
      <c r="T1087" s="5">
        <f t="shared" si="625"/>
        <v>0</v>
      </c>
      <c r="U1087" s="5">
        <f t="shared" si="626"/>
        <v>0</v>
      </c>
      <c r="V1087" s="5">
        <f t="shared" si="627"/>
        <v>0</v>
      </c>
      <c r="W1087" s="5">
        <f t="shared" si="628"/>
        <v>0</v>
      </c>
      <c r="X1087" s="1"/>
      <c r="Y1087" s="1"/>
      <c r="Z1087" s="1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</row>
    <row r="1088" spans="1:42" ht="12.75">
      <c r="A1088" s="1"/>
      <c r="B1088" s="5">
        <v>9</v>
      </c>
      <c r="C1088" s="5" t="s">
        <v>230</v>
      </c>
      <c r="D1088" s="1"/>
      <c r="E1088" s="24">
        <v>1</v>
      </c>
      <c r="F1088" s="5">
        <f aca="true" t="shared" si="636" ref="F1088:Q1088">F1089*F1090</f>
        <v>0</v>
      </c>
      <c r="G1088" s="5">
        <f t="shared" si="636"/>
        <v>0</v>
      </c>
      <c r="H1088" s="5">
        <f t="shared" si="636"/>
        <v>0</v>
      </c>
      <c r="I1088" s="5">
        <f t="shared" si="636"/>
        <v>0</v>
      </c>
      <c r="J1088" s="5">
        <f t="shared" si="636"/>
        <v>0</v>
      </c>
      <c r="K1088" s="5">
        <f t="shared" si="636"/>
        <v>0</v>
      </c>
      <c r="L1088" s="5">
        <f t="shared" si="636"/>
        <v>0</v>
      </c>
      <c r="M1088" s="5">
        <f t="shared" si="636"/>
        <v>0</v>
      </c>
      <c r="N1088" s="5">
        <f t="shared" si="636"/>
        <v>0</v>
      </c>
      <c r="O1088" s="5">
        <f t="shared" si="636"/>
        <v>0</v>
      </c>
      <c r="P1088" s="5">
        <f t="shared" si="636"/>
        <v>0</v>
      </c>
      <c r="Q1088" s="5">
        <f t="shared" si="636"/>
        <v>0</v>
      </c>
      <c r="R1088" s="5">
        <f t="shared" si="624"/>
        <v>0</v>
      </c>
      <c r="S1088" s="15">
        <f>R1088/R$1095</f>
        <v>0</v>
      </c>
      <c r="T1088" s="5">
        <f t="shared" si="625"/>
        <v>0</v>
      </c>
      <c r="U1088" s="5">
        <f t="shared" si="626"/>
        <v>0</v>
      </c>
      <c r="V1088" s="5">
        <f t="shared" si="627"/>
        <v>0</v>
      </c>
      <c r="W1088" s="5">
        <f t="shared" si="628"/>
        <v>0</v>
      </c>
      <c r="X1088" s="1"/>
      <c r="Y1088" s="1"/>
      <c r="Z1088" s="1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</row>
    <row r="1089" spans="1:42" ht="12.75">
      <c r="A1089" s="1"/>
      <c r="B1089" s="5"/>
      <c r="C1089" s="1" t="str">
        <f>C1086</f>
        <v> - number of workers</v>
      </c>
      <c r="D1089" s="1"/>
      <c r="E1089" s="24"/>
      <c r="F1089" s="5">
        <v>0</v>
      </c>
      <c r="G1089" s="5">
        <v>0</v>
      </c>
      <c r="H1089" s="5">
        <v>0</v>
      </c>
      <c r="I1089" s="5">
        <v>0</v>
      </c>
      <c r="J1089" s="5">
        <v>0</v>
      </c>
      <c r="K1089" s="5">
        <v>0</v>
      </c>
      <c r="L1089" s="5">
        <v>0</v>
      </c>
      <c r="M1089" s="5">
        <v>0</v>
      </c>
      <c r="N1089" s="5">
        <v>0</v>
      </c>
      <c r="O1089" s="5">
        <v>0</v>
      </c>
      <c r="P1089" s="5">
        <v>0</v>
      </c>
      <c r="Q1089" s="5">
        <v>0</v>
      </c>
      <c r="R1089" s="5">
        <f t="shared" si="624"/>
        <v>0</v>
      </c>
      <c r="S1089" s="15"/>
      <c r="T1089" s="5">
        <f t="shared" si="625"/>
        <v>0</v>
      </c>
      <c r="U1089" s="5">
        <f t="shared" si="626"/>
        <v>0</v>
      </c>
      <c r="V1089" s="5">
        <f t="shared" si="627"/>
        <v>0</v>
      </c>
      <c r="W1089" s="5">
        <f t="shared" si="628"/>
        <v>0</v>
      </c>
      <c r="X1089" s="1"/>
      <c r="Y1089" s="1"/>
      <c r="Z1089" s="1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</row>
    <row r="1090" spans="1:42" ht="12.75">
      <c r="A1090" s="1"/>
      <c r="B1090" s="5"/>
      <c r="C1090" s="1" t="str">
        <f>C1087</f>
        <v> - average gross wages</v>
      </c>
      <c r="D1090" s="1"/>
      <c r="E1090" s="24"/>
      <c r="F1090" s="5">
        <v>0</v>
      </c>
      <c r="G1090" s="5">
        <v>0</v>
      </c>
      <c r="H1090" s="5">
        <v>0</v>
      </c>
      <c r="I1090" s="5">
        <v>0</v>
      </c>
      <c r="J1090" s="5">
        <v>0</v>
      </c>
      <c r="K1090" s="5">
        <v>0</v>
      </c>
      <c r="L1090" s="5">
        <v>0</v>
      </c>
      <c r="M1090" s="5">
        <v>0</v>
      </c>
      <c r="N1090" s="5">
        <v>0</v>
      </c>
      <c r="O1090" s="5">
        <v>0</v>
      </c>
      <c r="P1090" s="5">
        <v>0</v>
      </c>
      <c r="Q1090" s="5">
        <v>0</v>
      </c>
      <c r="R1090" s="5">
        <f t="shared" si="624"/>
        <v>0</v>
      </c>
      <c r="S1090" s="15"/>
      <c r="T1090" s="5">
        <f t="shared" si="625"/>
        <v>0</v>
      </c>
      <c r="U1090" s="5">
        <f t="shared" si="626"/>
        <v>0</v>
      </c>
      <c r="V1090" s="5">
        <f t="shared" si="627"/>
        <v>0</v>
      </c>
      <c r="W1090" s="5">
        <f t="shared" si="628"/>
        <v>0</v>
      </c>
      <c r="X1090" s="1"/>
      <c r="Y1090" s="1"/>
      <c r="Z1090" s="1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</row>
    <row r="1091" spans="1:42" ht="12.75">
      <c r="A1091" s="1"/>
      <c r="B1091" s="5">
        <v>10</v>
      </c>
      <c r="C1091" s="5" t="s">
        <v>231</v>
      </c>
      <c r="D1091" s="1"/>
      <c r="E1091" s="24">
        <v>1</v>
      </c>
      <c r="F1091" s="5">
        <f aca="true" t="shared" si="637" ref="F1091:Q1091">F1092*F1093</f>
        <v>0</v>
      </c>
      <c r="G1091" s="5">
        <f t="shared" si="637"/>
        <v>0</v>
      </c>
      <c r="H1091" s="5">
        <f t="shared" si="637"/>
        <v>0</v>
      </c>
      <c r="I1091" s="5">
        <f t="shared" si="637"/>
        <v>0</v>
      </c>
      <c r="J1091" s="5">
        <f t="shared" si="637"/>
        <v>0</v>
      </c>
      <c r="K1091" s="5">
        <f t="shared" si="637"/>
        <v>0</v>
      </c>
      <c r="L1091" s="5">
        <f t="shared" si="637"/>
        <v>0</v>
      </c>
      <c r="M1091" s="5">
        <f t="shared" si="637"/>
        <v>0</v>
      </c>
      <c r="N1091" s="5">
        <f t="shared" si="637"/>
        <v>0</v>
      </c>
      <c r="O1091" s="5">
        <f t="shared" si="637"/>
        <v>0</v>
      </c>
      <c r="P1091" s="5">
        <f t="shared" si="637"/>
        <v>0</v>
      </c>
      <c r="Q1091" s="5">
        <f t="shared" si="637"/>
        <v>0</v>
      </c>
      <c r="R1091" s="5">
        <f t="shared" si="624"/>
        <v>0</v>
      </c>
      <c r="S1091" s="15">
        <f>R1091/R$1095</f>
        <v>0</v>
      </c>
      <c r="T1091" s="5">
        <f t="shared" si="625"/>
        <v>0</v>
      </c>
      <c r="U1091" s="5">
        <f t="shared" si="626"/>
        <v>0</v>
      </c>
      <c r="V1091" s="5">
        <f t="shared" si="627"/>
        <v>0</v>
      </c>
      <c r="W1091" s="5">
        <f t="shared" si="628"/>
        <v>0</v>
      </c>
      <c r="X1091" s="1"/>
      <c r="Y1091" s="1"/>
      <c r="Z1091" s="1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</row>
    <row r="1092" spans="1:42" ht="12.75">
      <c r="A1092" s="1"/>
      <c r="B1092" s="5"/>
      <c r="C1092" s="1" t="str">
        <f>C1089</f>
        <v> - number of workers</v>
      </c>
      <c r="D1092" s="1"/>
      <c r="E1092" s="24"/>
      <c r="F1092" s="5">
        <v>0</v>
      </c>
      <c r="G1092" s="5">
        <v>0</v>
      </c>
      <c r="H1092" s="5">
        <v>0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  <c r="N1092" s="5">
        <v>0</v>
      </c>
      <c r="O1092" s="5">
        <v>0</v>
      </c>
      <c r="P1092" s="5">
        <v>0</v>
      </c>
      <c r="Q1092" s="5">
        <v>0</v>
      </c>
      <c r="R1092" s="5">
        <f t="shared" si="624"/>
        <v>0</v>
      </c>
      <c r="S1092" s="15"/>
      <c r="T1092" s="5">
        <f t="shared" si="625"/>
        <v>0</v>
      </c>
      <c r="U1092" s="5">
        <f t="shared" si="626"/>
        <v>0</v>
      </c>
      <c r="V1092" s="5">
        <f t="shared" si="627"/>
        <v>0</v>
      </c>
      <c r="W1092" s="5">
        <f t="shared" si="628"/>
        <v>0</v>
      </c>
      <c r="X1092" s="1"/>
      <c r="Y1092" s="1"/>
      <c r="Z1092" s="1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</row>
    <row r="1093" spans="1:42" ht="12.75">
      <c r="A1093" s="1"/>
      <c r="B1093" s="5"/>
      <c r="C1093" s="1" t="str">
        <f>C1090</f>
        <v> - average gross wages</v>
      </c>
      <c r="D1093" s="1"/>
      <c r="E1093" s="5"/>
      <c r="F1093" s="5">
        <v>0</v>
      </c>
      <c r="G1093" s="5">
        <v>0</v>
      </c>
      <c r="H1093" s="5">
        <v>0</v>
      </c>
      <c r="I1093" s="5">
        <v>0</v>
      </c>
      <c r="J1093" s="5">
        <v>0</v>
      </c>
      <c r="K1093" s="5">
        <v>0</v>
      </c>
      <c r="L1093" s="5">
        <v>0</v>
      </c>
      <c r="M1093" s="5">
        <v>0</v>
      </c>
      <c r="N1093" s="5">
        <v>0</v>
      </c>
      <c r="O1093" s="5">
        <v>0</v>
      </c>
      <c r="P1093" s="5">
        <v>0</v>
      </c>
      <c r="Q1093" s="5">
        <v>0</v>
      </c>
      <c r="R1093" s="5">
        <f t="shared" si="624"/>
        <v>0</v>
      </c>
      <c r="S1093" s="15"/>
      <c r="T1093" s="5">
        <f t="shared" si="625"/>
        <v>0</v>
      </c>
      <c r="U1093" s="5">
        <f t="shared" si="626"/>
        <v>0</v>
      </c>
      <c r="V1093" s="5">
        <f t="shared" si="627"/>
        <v>0</v>
      </c>
      <c r="W1093" s="5">
        <f t="shared" si="628"/>
        <v>0</v>
      </c>
      <c r="X1093" s="1"/>
      <c r="Y1093" s="1"/>
      <c r="Z1093" s="1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</row>
    <row r="1094" spans="1:42" ht="12.75">
      <c r="A1094" s="1"/>
      <c r="B1094" s="5"/>
      <c r="C1094" s="1"/>
      <c r="D1094" s="1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15"/>
      <c r="T1094" s="5"/>
      <c r="U1094" s="5"/>
      <c r="V1094" s="5"/>
      <c r="W1094" s="5"/>
      <c r="X1094" s="1"/>
      <c r="Y1094" s="1"/>
      <c r="Z1094" s="1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</row>
    <row r="1095" spans="1:42" ht="12.75">
      <c r="A1095" s="1"/>
      <c r="B1095" s="16" t="s">
        <v>249</v>
      </c>
      <c r="C1095" s="16"/>
      <c r="D1095" s="16"/>
      <c r="E1095" s="16"/>
      <c r="F1095" s="16">
        <f aca="true" t="shared" si="638" ref="F1095:Q1095">F1064+F1067+F1070+F1073+F1076+F1079+F1082+F1085+F1088+F1091</f>
        <v>100880</v>
      </c>
      <c r="G1095" s="16">
        <f t="shared" si="638"/>
        <v>100880</v>
      </c>
      <c r="H1095" s="16">
        <f t="shared" si="638"/>
        <v>100880</v>
      </c>
      <c r="I1095" s="16">
        <f t="shared" si="638"/>
        <v>100880</v>
      </c>
      <c r="J1095" s="16">
        <f t="shared" si="638"/>
        <v>100880</v>
      </c>
      <c r="K1095" s="16">
        <f t="shared" si="638"/>
        <v>100880</v>
      </c>
      <c r="L1095" s="16">
        <f t="shared" si="638"/>
        <v>100880</v>
      </c>
      <c r="M1095" s="16">
        <f t="shared" si="638"/>
        <v>100880</v>
      </c>
      <c r="N1095" s="16">
        <f t="shared" si="638"/>
        <v>100880</v>
      </c>
      <c r="O1095" s="16">
        <f t="shared" si="638"/>
        <v>100880</v>
      </c>
      <c r="P1095" s="16">
        <f t="shared" si="638"/>
        <v>100880</v>
      </c>
      <c r="Q1095" s="16">
        <f t="shared" si="638"/>
        <v>100880</v>
      </c>
      <c r="R1095" s="16">
        <f>SUM(F1095:Q1095)/$D$10</f>
        <v>100880</v>
      </c>
      <c r="S1095" s="15">
        <f>R1095/R$1095</f>
        <v>1</v>
      </c>
      <c r="T1095" s="5">
        <f>SUM(F1095:H1095)/3</f>
        <v>100880</v>
      </c>
      <c r="U1095" s="5">
        <f>SUM(I1095:K1095)/3</f>
        <v>100880</v>
      </c>
      <c r="V1095" s="5">
        <f>SUM(L1095:N1095)/3</f>
        <v>100880</v>
      </c>
      <c r="W1095" s="5">
        <f>SUM(O1095:Q1095)/3</f>
        <v>100880</v>
      </c>
      <c r="X1095" s="1"/>
      <c r="Y1095" s="1"/>
      <c r="Z1095" s="1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</row>
    <row r="1096" spans="1:42" ht="12.75">
      <c r="A1096" s="1"/>
      <c r="B1096" s="5"/>
      <c r="C1096" s="5" t="str">
        <f>C1092</f>
        <v> - number of workers</v>
      </c>
      <c r="D1096" s="5"/>
      <c r="E1096" s="5"/>
      <c r="F1096" s="5">
        <f aca="true" t="shared" si="639" ref="F1096:Q1096">F1065+F1068+F1071+F1074+F1077+F1080+F1083+F1086+F1089+F1092</f>
        <v>176</v>
      </c>
      <c r="G1096" s="5">
        <f t="shared" si="639"/>
        <v>176</v>
      </c>
      <c r="H1096" s="5">
        <f t="shared" si="639"/>
        <v>176</v>
      </c>
      <c r="I1096" s="5">
        <f t="shared" si="639"/>
        <v>176</v>
      </c>
      <c r="J1096" s="5">
        <f t="shared" si="639"/>
        <v>176</v>
      </c>
      <c r="K1096" s="5">
        <f t="shared" si="639"/>
        <v>176</v>
      </c>
      <c r="L1096" s="5">
        <f t="shared" si="639"/>
        <v>176</v>
      </c>
      <c r="M1096" s="5">
        <f t="shared" si="639"/>
        <v>176</v>
      </c>
      <c r="N1096" s="5">
        <f t="shared" si="639"/>
        <v>176</v>
      </c>
      <c r="O1096" s="5">
        <f t="shared" si="639"/>
        <v>176</v>
      </c>
      <c r="P1096" s="5">
        <f t="shared" si="639"/>
        <v>176</v>
      </c>
      <c r="Q1096" s="5">
        <f t="shared" si="639"/>
        <v>176</v>
      </c>
      <c r="R1096" s="5">
        <f>SUM(F1096:Q1096)/$D$10</f>
        <v>176</v>
      </c>
      <c r="S1096" s="15"/>
      <c r="T1096" s="5">
        <f>SUM(F1096:H1096)/3</f>
        <v>176</v>
      </c>
      <c r="U1096" s="5">
        <f>SUM(I1096:K1096)/3</f>
        <v>176</v>
      </c>
      <c r="V1096" s="5">
        <f>SUM(L1096:N1096)/3</f>
        <v>176</v>
      </c>
      <c r="W1096" s="5">
        <f>SUM(O1096:Q1096)/3</f>
        <v>176</v>
      </c>
      <c r="X1096" s="1"/>
      <c r="Y1096" s="1"/>
      <c r="Z1096" s="1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</row>
    <row r="1097" spans="1:42" ht="12.75">
      <c r="A1097" s="1"/>
      <c r="B1097" s="5"/>
      <c r="C1097" s="5" t="str">
        <f>C1093</f>
        <v> - average gross wages</v>
      </c>
      <c r="D1097" s="5"/>
      <c r="E1097" s="5"/>
      <c r="F1097" s="5">
        <f aca="true" t="shared" si="640" ref="F1097:Q1097">F1095/F1096</f>
        <v>573.1818181818181</v>
      </c>
      <c r="G1097" s="5">
        <f t="shared" si="640"/>
        <v>573.1818181818181</v>
      </c>
      <c r="H1097" s="5">
        <f t="shared" si="640"/>
        <v>573.1818181818181</v>
      </c>
      <c r="I1097" s="5">
        <f t="shared" si="640"/>
        <v>573.1818181818181</v>
      </c>
      <c r="J1097" s="5">
        <f t="shared" si="640"/>
        <v>573.1818181818181</v>
      </c>
      <c r="K1097" s="5">
        <f t="shared" si="640"/>
        <v>573.1818181818181</v>
      </c>
      <c r="L1097" s="5">
        <f t="shared" si="640"/>
        <v>573.1818181818181</v>
      </c>
      <c r="M1097" s="5">
        <f t="shared" si="640"/>
        <v>573.1818181818181</v>
      </c>
      <c r="N1097" s="5">
        <f t="shared" si="640"/>
        <v>573.1818181818181</v>
      </c>
      <c r="O1097" s="5">
        <f t="shared" si="640"/>
        <v>573.1818181818181</v>
      </c>
      <c r="P1097" s="5">
        <f t="shared" si="640"/>
        <v>573.1818181818181</v>
      </c>
      <c r="Q1097" s="5">
        <f t="shared" si="640"/>
        <v>573.1818181818181</v>
      </c>
      <c r="R1097" s="5">
        <f>SUM(F1097:Q1097)/$D$10</f>
        <v>573.1818181818181</v>
      </c>
      <c r="S1097" s="15"/>
      <c r="T1097" s="5">
        <f>SUM(F1097:H1097)/3</f>
        <v>573.1818181818181</v>
      </c>
      <c r="U1097" s="5">
        <f>SUM(I1097:K1097)/3</f>
        <v>573.1818181818181</v>
      </c>
      <c r="V1097" s="5">
        <f>SUM(L1097:N1097)/3</f>
        <v>573.1818181818181</v>
      </c>
      <c r="W1097" s="5">
        <f>SUM(O1097:Q1097)/3</f>
        <v>573.1818181818181</v>
      </c>
      <c r="X1097" s="1"/>
      <c r="Y1097" s="1"/>
      <c r="Z1097" s="1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</row>
    <row r="1098" spans="1:42" ht="12.75">
      <c r="A1098" s="1"/>
      <c r="B1098" s="5"/>
      <c r="C1098" s="1"/>
      <c r="D1098" s="1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15"/>
      <c r="T1098" s="5"/>
      <c r="U1098" s="5"/>
      <c r="V1098" s="5"/>
      <c r="W1098" s="5"/>
      <c r="X1098" s="1"/>
      <c r="Y1098" s="1"/>
      <c r="Z1098" s="1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</row>
    <row r="1099" spans="1:42" ht="12.75">
      <c r="A1099" s="1"/>
      <c r="B1099" s="5"/>
      <c r="C1099" s="5" t="s">
        <v>320</v>
      </c>
      <c r="D1099" s="1"/>
      <c r="E1099" s="15">
        <f>R1099/R1095</f>
        <v>0.44597520717684375</v>
      </c>
      <c r="F1099" s="5">
        <f aca="true" t="shared" si="641" ref="F1099:Q1099">$E1064*F1064+$E1067*F1067+$E1070*F1070+$E1073*F1073+$E1076*F1076+$E1079*F1079+$E1082*F1082+$E1085*F1085+$E1088*F1088+$E1091*F1091</f>
        <v>44989.978899999995</v>
      </c>
      <c r="G1099" s="5">
        <f t="shared" si="641"/>
        <v>44989.978899999995</v>
      </c>
      <c r="H1099" s="5">
        <f t="shared" si="641"/>
        <v>44989.978899999995</v>
      </c>
      <c r="I1099" s="5">
        <f t="shared" si="641"/>
        <v>44989.978899999995</v>
      </c>
      <c r="J1099" s="5">
        <f t="shared" si="641"/>
        <v>44989.978899999995</v>
      </c>
      <c r="K1099" s="5">
        <f t="shared" si="641"/>
        <v>44989.978899999995</v>
      </c>
      <c r="L1099" s="5">
        <f t="shared" si="641"/>
        <v>44989.978899999995</v>
      </c>
      <c r="M1099" s="5">
        <f t="shared" si="641"/>
        <v>44989.978899999995</v>
      </c>
      <c r="N1099" s="5">
        <f t="shared" si="641"/>
        <v>44989.978899999995</v>
      </c>
      <c r="O1099" s="5">
        <f t="shared" si="641"/>
        <v>44989.978899999995</v>
      </c>
      <c r="P1099" s="5">
        <f t="shared" si="641"/>
        <v>44989.978899999995</v>
      </c>
      <c r="Q1099" s="5">
        <f t="shared" si="641"/>
        <v>44989.978899999995</v>
      </c>
      <c r="R1099" s="5">
        <f>SUM(F1099:Q1099)/$D$10</f>
        <v>44989.978899999995</v>
      </c>
      <c r="S1099" s="15">
        <f>R1099/R$1095</f>
        <v>0.44597520717684375</v>
      </c>
      <c r="T1099" s="5">
        <f>SUM(F1099:H1099)/3</f>
        <v>44989.978899999995</v>
      </c>
      <c r="U1099" s="5">
        <f>SUM(I1099:K1099)/3</f>
        <v>44989.978899999995</v>
      </c>
      <c r="V1099" s="5">
        <f>SUM(L1099:N1099)/3</f>
        <v>44989.978899999995</v>
      </c>
      <c r="W1099" s="5">
        <f>SUM(O1099:Q1099)/3</f>
        <v>44989.978899999995</v>
      </c>
      <c r="X1099" s="1"/>
      <c r="Y1099" s="1"/>
      <c r="Z1099" s="1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</row>
    <row r="1100" spans="1:42" ht="12.75">
      <c r="A1100" s="1"/>
      <c r="B1100" s="5"/>
      <c r="C1100" s="5" t="s">
        <v>321</v>
      </c>
      <c r="D1100" s="1"/>
      <c r="E1100" s="15">
        <f>R1100/R1095</f>
        <v>0.5540247928231563</v>
      </c>
      <c r="F1100" s="5">
        <f aca="true" t="shared" si="642" ref="F1100:Q1100">F1095-F1099</f>
        <v>55890.021100000005</v>
      </c>
      <c r="G1100" s="5">
        <f t="shared" si="642"/>
        <v>55890.021100000005</v>
      </c>
      <c r="H1100" s="5">
        <f t="shared" si="642"/>
        <v>55890.021100000005</v>
      </c>
      <c r="I1100" s="5">
        <f t="shared" si="642"/>
        <v>55890.021100000005</v>
      </c>
      <c r="J1100" s="5">
        <f t="shared" si="642"/>
        <v>55890.021100000005</v>
      </c>
      <c r="K1100" s="5">
        <f t="shared" si="642"/>
        <v>55890.021100000005</v>
      </c>
      <c r="L1100" s="5">
        <f t="shared" si="642"/>
        <v>55890.021100000005</v>
      </c>
      <c r="M1100" s="5">
        <f t="shared" si="642"/>
        <v>55890.021100000005</v>
      </c>
      <c r="N1100" s="5">
        <f t="shared" si="642"/>
        <v>55890.021100000005</v>
      </c>
      <c r="O1100" s="5">
        <f t="shared" si="642"/>
        <v>55890.021100000005</v>
      </c>
      <c r="P1100" s="5">
        <f t="shared" si="642"/>
        <v>55890.021100000005</v>
      </c>
      <c r="Q1100" s="5">
        <f t="shared" si="642"/>
        <v>55890.021100000005</v>
      </c>
      <c r="R1100" s="5">
        <f>SUM(F1100:Q1100)/$D$10</f>
        <v>55890.021100000005</v>
      </c>
      <c r="S1100" s="15">
        <f>R1100/R$1095</f>
        <v>0.5540247928231563</v>
      </c>
      <c r="T1100" s="5">
        <f>SUM(F1100:H1100)/3</f>
        <v>55890.021100000005</v>
      </c>
      <c r="U1100" s="5">
        <f>SUM(I1100:K1100)/3</f>
        <v>55890.021100000005</v>
      </c>
      <c r="V1100" s="5">
        <f>SUM(L1100:N1100)/3</f>
        <v>55890.021100000005</v>
      </c>
      <c r="W1100" s="5">
        <f>SUM(O1100:Q1100)/3</f>
        <v>55890.021100000005</v>
      </c>
      <c r="X1100" s="1"/>
      <c r="Y1100" s="1"/>
      <c r="Z1100" s="1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</row>
    <row r="1101" spans="1:42" ht="12.75">
      <c r="A1101" s="1"/>
      <c r="B1101" s="5"/>
      <c r="C1101" s="1"/>
      <c r="D1101" s="1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15"/>
      <c r="T1101" s="5"/>
      <c r="U1101" s="5"/>
      <c r="V1101" s="5"/>
      <c r="W1101" s="5"/>
      <c r="X1101" s="1"/>
      <c r="Y1101" s="1"/>
      <c r="Z1101" s="1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</row>
    <row r="1102" spans="1:42" ht="12.75">
      <c r="A1102" s="1"/>
      <c r="B1102" s="5" t="s">
        <v>322</v>
      </c>
      <c r="C1102" s="5"/>
      <c r="D1102" s="5"/>
      <c r="E1102" s="5">
        <f>SUM(F1095:Q1095)</f>
        <v>1210560</v>
      </c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15"/>
      <c r="T1102" s="5"/>
      <c r="U1102" s="5"/>
      <c r="V1102" s="5"/>
      <c r="W1102" s="5"/>
      <c r="X1102" s="1"/>
      <c r="Y1102" s="1"/>
      <c r="Z1102" s="1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</row>
    <row r="1103" spans="1:42" ht="12.75">
      <c r="A1103" s="1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5"/>
      <c r="T1103" s="5"/>
      <c r="U1103" s="5"/>
      <c r="V1103" s="5"/>
      <c r="W1103" s="5"/>
      <c r="X1103" s="1"/>
      <c r="Y1103" s="1"/>
      <c r="Z1103" s="1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</row>
    <row r="1104" spans="1:42" ht="12.75">
      <c r="A1104" s="1"/>
      <c r="B1104" s="1"/>
      <c r="C1104" s="1"/>
      <c r="D1104" s="1"/>
      <c r="E1104" s="1"/>
      <c r="F1104" s="15">
        <f aca="true" t="shared" si="643" ref="F1104:Q1104">F1095/$E1102</f>
        <v>0.08333333333333333</v>
      </c>
      <c r="G1104" s="15">
        <f t="shared" si="643"/>
        <v>0.08333333333333333</v>
      </c>
      <c r="H1104" s="15">
        <f t="shared" si="643"/>
        <v>0.08333333333333333</v>
      </c>
      <c r="I1104" s="15">
        <f t="shared" si="643"/>
        <v>0.08333333333333333</v>
      </c>
      <c r="J1104" s="15">
        <f t="shared" si="643"/>
        <v>0.08333333333333333</v>
      </c>
      <c r="K1104" s="15">
        <f t="shared" si="643"/>
        <v>0.08333333333333333</v>
      </c>
      <c r="L1104" s="15">
        <f t="shared" si="643"/>
        <v>0.08333333333333333</v>
      </c>
      <c r="M1104" s="15">
        <f t="shared" si="643"/>
        <v>0.08333333333333333</v>
      </c>
      <c r="N1104" s="15">
        <f t="shared" si="643"/>
        <v>0.08333333333333333</v>
      </c>
      <c r="O1104" s="15">
        <f t="shared" si="643"/>
        <v>0.08333333333333333</v>
      </c>
      <c r="P1104" s="15">
        <f t="shared" si="643"/>
        <v>0.08333333333333333</v>
      </c>
      <c r="Q1104" s="15">
        <f t="shared" si="643"/>
        <v>0.08333333333333333</v>
      </c>
      <c r="R1104" s="1"/>
      <c r="S1104" s="15"/>
      <c r="T1104" s="15">
        <f>T1095/$E1102*3</f>
        <v>0.25</v>
      </c>
      <c r="U1104" s="15">
        <f>U1095/$E1102*3</f>
        <v>0.25</v>
      </c>
      <c r="V1104" s="15">
        <f>V1095/$E1102*3</f>
        <v>0.25</v>
      </c>
      <c r="W1104" s="15">
        <f>W1095/$E1102*3</f>
        <v>0.25</v>
      </c>
      <c r="X1104" s="1"/>
      <c r="Y1104" s="1"/>
      <c r="Z1104" s="1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</row>
    <row r="1105" spans="1:4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5"/>
      <c r="T1105" s="1"/>
      <c r="U1105" s="1"/>
      <c r="V1105" s="1"/>
      <c r="W1105" s="1"/>
      <c r="X1105" s="1"/>
      <c r="Y1105" s="1"/>
      <c r="Z1105" s="1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</row>
    <row r="1106" spans="1:42" ht="12.75">
      <c r="A1106" s="3">
        <v>16</v>
      </c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5"/>
      <c r="T1106" s="1"/>
      <c r="U1106" s="1"/>
      <c r="V1106" s="1"/>
      <c r="W1106" s="1"/>
      <c r="X1106" s="1"/>
      <c r="Y1106" s="1"/>
      <c r="Z1106" s="1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</row>
    <row r="1107" spans="1:42" ht="12.75">
      <c r="A1107" s="1"/>
      <c r="B1107" s="3" t="s">
        <v>232</v>
      </c>
      <c r="C1107" s="3" t="s">
        <v>347</v>
      </c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5"/>
      <c r="T1107" s="1"/>
      <c r="U1107" s="1"/>
      <c r="V1107" s="1"/>
      <c r="W1107" s="1"/>
      <c r="X1107" s="1"/>
      <c r="Y1107" s="1"/>
      <c r="Z1107" s="1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</row>
    <row r="1108" spans="1:42" ht="12.75">
      <c r="A1108" s="1"/>
      <c r="B1108" s="1"/>
      <c r="C1108" s="1"/>
      <c r="D1108" s="1"/>
      <c r="E1108" s="1"/>
      <c r="F1108" s="1" t="str">
        <f>D8</f>
        <v> - EUR</v>
      </c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5"/>
      <c r="T1108" s="1" t="str">
        <f>F1108</f>
        <v> - EUR</v>
      </c>
      <c r="U1108" s="1"/>
      <c r="V1108" s="1"/>
      <c r="W1108" s="1"/>
      <c r="X1108" s="1"/>
      <c r="Y1108" s="1"/>
      <c r="Z1108" s="1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</row>
    <row r="1109" spans="1:42" ht="12.75">
      <c r="A1109" s="1"/>
      <c r="B1109" s="8" t="str">
        <f>B162</f>
        <v> No.</v>
      </c>
      <c r="C1109" s="8" t="str">
        <f>C1013</f>
        <v>Description</v>
      </c>
      <c r="D1109" s="8"/>
      <c r="E1109" s="8" t="s">
        <v>265</v>
      </c>
      <c r="F1109" s="14"/>
      <c r="G1109" s="14" t="str">
        <f>G162</f>
        <v>  By month</v>
      </c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8" t="str">
        <f>R422</f>
        <v>  Average</v>
      </c>
      <c r="S1109" s="15"/>
      <c r="T1109" s="5"/>
      <c r="U1109" s="5" t="str">
        <f>U422</f>
        <v>Quarterly average</v>
      </c>
      <c r="V1109" s="5"/>
      <c r="W1109" s="5"/>
      <c r="X1109" s="1"/>
      <c r="Y1109" s="1"/>
      <c r="Z1109" s="1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</row>
    <row r="1110" spans="1:42" ht="12.75">
      <c r="A1110" s="1"/>
      <c r="B1110" s="12" t="str">
        <f>B163</f>
        <v> </v>
      </c>
      <c r="C1110" s="12" t="str">
        <f>C1014</f>
        <v> </v>
      </c>
      <c r="D1110" s="12"/>
      <c r="E1110" s="12" t="s">
        <v>273</v>
      </c>
      <c r="F1110" s="12" t="str">
        <f aca="true" t="shared" si="644" ref="F1110:Q1110">D11</f>
        <v>        1</v>
      </c>
      <c r="G1110" s="12" t="str">
        <f t="shared" si="644"/>
        <v>        2</v>
      </c>
      <c r="H1110" s="12" t="str">
        <f t="shared" si="644"/>
        <v>        3</v>
      </c>
      <c r="I1110" s="12" t="str">
        <f t="shared" si="644"/>
        <v>        4</v>
      </c>
      <c r="J1110" s="12" t="str">
        <f t="shared" si="644"/>
        <v>        5</v>
      </c>
      <c r="K1110" s="12" t="str">
        <f t="shared" si="644"/>
        <v>        6</v>
      </c>
      <c r="L1110" s="12" t="str">
        <f t="shared" si="644"/>
        <v>        7</v>
      </c>
      <c r="M1110" s="12" t="str">
        <f t="shared" si="644"/>
        <v>        8</v>
      </c>
      <c r="N1110" s="12" t="str">
        <f t="shared" si="644"/>
        <v>        9</v>
      </c>
      <c r="O1110" s="12" t="str">
        <f t="shared" si="644"/>
        <v>        10</v>
      </c>
      <c r="P1110" s="12" t="str">
        <f t="shared" si="644"/>
        <v>        11</v>
      </c>
      <c r="Q1110" s="12" t="str">
        <f t="shared" si="644"/>
        <v>        12</v>
      </c>
      <c r="R1110" s="12"/>
      <c r="S1110" s="15"/>
      <c r="T1110" s="5" t="str">
        <f>T163</f>
        <v>       Q1</v>
      </c>
      <c r="U1110" s="5" t="str">
        <f>U163</f>
        <v>       Q2</v>
      </c>
      <c r="V1110" s="5" t="str">
        <f>V163</f>
        <v>       Q3</v>
      </c>
      <c r="W1110" s="5" t="str">
        <f>W163</f>
        <v>       Q4</v>
      </c>
      <c r="X1110" s="1"/>
      <c r="Y1110" s="1"/>
      <c r="Z1110" s="1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</row>
    <row r="1111" spans="1:42" ht="12.75">
      <c r="A1111" s="1"/>
      <c r="B1111" s="5"/>
      <c r="C1111" s="1"/>
      <c r="D1111" s="1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15"/>
      <c r="T1111" s="5"/>
      <c r="U1111" s="5"/>
      <c r="V1111" s="5"/>
      <c r="W1111" s="5"/>
      <c r="X1111" s="1"/>
      <c r="Y1111" s="1"/>
      <c r="Z1111" s="1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</row>
    <row r="1112" spans="1:42" ht="12.75">
      <c r="A1112" s="1"/>
      <c r="B1112" s="5">
        <v>1</v>
      </c>
      <c r="C1112" s="5" t="s">
        <v>327</v>
      </c>
      <c r="D1112" s="5"/>
      <c r="E1112" s="5">
        <f aca="true" t="shared" si="645" ref="E1112:Q1112">E1114+E1120+E1124+E1128</f>
        <v>1902545</v>
      </c>
      <c r="F1112" s="5">
        <f t="shared" si="645"/>
        <v>1994642.25527</v>
      </c>
      <c r="G1112" s="5">
        <f t="shared" si="645"/>
        <v>1924875.1703853002</v>
      </c>
      <c r="H1112" s="5">
        <f t="shared" si="645"/>
        <v>2075361.1429554</v>
      </c>
      <c r="I1112" s="5">
        <f t="shared" si="645"/>
        <v>2250834.5282647</v>
      </c>
      <c r="J1112" s="5">
        <f t="shared" si="645"/>
        <v>2310109.3752992</v>
      </c>
      <c r="K1112" s="5">
        <f t="shared" si="645"/>
        <v>2424809.8509611</v>
      </c>
      <c r="L1112" s="5">
        <f t="shared" si="645"/>
        <v>2409877.4966507</v>
      </c>
      <c r="M1112" s="5">
        <f t="shared" si="645"/>
        <v>2611518.4899392994</v>
      </c>
      <c r="N1112" s="5">
        <f t="shared" si="645"/>
        <v>2707965.164525</v>
      </c>
      <c r="O1112" s="5">
        <f t="shared" si="645"/>
        <v>2758607.1937305</v>
      </c>
      <c r="P1112" s="5">
        <f t="shared" si="645"/>
        <v>2754124.1645812</v>
      </c>
      <c r="Q1112" s="5">
        <f t="shared" si="645"/>
        <v>2527909.4835284995</v>
      </c>
      <c r="R1112" s="5">
        <f>SUM(F1112:Q1112)/$D$10</f>
        <v>2395886.1930075744</v>
      </c>
      <c r="S1112" s="15"/>
      <c r="T1112" s="5">
        <f>SUM(F1112:H1112)/3</f>
        <v>1998292.8562035665</v>
      </c>
      <c r="U1112" s="5">
        <f>SUM(I1112:K1112)/3</f>
        <v>2328584.5848416667</v>
      </c>
      <c r="V1112" s="5">
        <f>SUM(L1112:N1112)/3</f>
        <v>2576453.7170383334</v>
      </c>
      <c r="W1112" s="5">
        <f>SUM(O1112:Q1112)/3</f>
        <v>2680213.613946733</v>
      </c>
      <c r="X1112" s="1"/>
      <c r="Y1112" s="1"/>
      <c r="Z1112" s="1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</row>
    <row r="1113" spans="1:42" ht="12.75">
      <c r="A1113" s="1"/>
      <c r="B1113" s="5"/>
      <c r="C1113" s="1"/>
      <c r="D1113" s="1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15"/>
      <c r="T1113" s="5"/>
      <c r="U1113" s="5"/>
      <c r="V1113" s="5"/>
      <c r="W1113" s="5"/>
      <c r="X1113" s="1"/>
      <c r="Y1113" s="1"/>
      <c r="Z1113" s="1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</row>
    <row r="1114" spans="1:42" ht="12.75">
      <c r="A1114" s="1"/>
      <c r="B1114" s="5"/>
      <c r="C1114" s="5" t="s">
        <v>328</v>
      </c>
      <c r="D1114" s="5"/>
      <c r="E1114" s="5">
        <f aca="true" t="shared" si="646" ref="E1114:Q1114">SUM(E1115:E1118)</f>
        <v>1155573</v>
      </c>
      <c r="F1114" s="5">
        <f t="shared" si="646"/>
        <v>1309910.25527</v>
      </c>
      <c r="G1114" s="5">
        <f t="shared" si="646"/>
        <v>1445456.1703853002</v>
      </c>
      <c r="H1114" s="5">
        <f t="shared" si="646"/>
        <v>1613652.1429554</v>
      </c>
      <c r="I1114" s="5">
        <f t="shared" si="646"/>
        <v>1673052.5282647</v>
      </c>
      <c r="J1114" s="5">
        <f t="shared" si="646"/>
        <v>1702486.3752992</v>
      </c>
      <c r="K1114" s="5">
        <f t="shared" si="646"/>
        <v>1851329.8509610998</v>
      </c>
      <c r="L1114" s="5">
        <f t="shared" si="646"/>
        <v>1916990.4966507</v>
      </c>
      <c r="M1114" s="5">
        <f t="shared" si="646"/>
        <v>2045223.4899392994</v>
      </c>
      <c r="N1114" s="5">
        <f t="shared" si="646"/>
        <v>1976923.164525</v>
      </c>
      <c r="O1114" s="5">
        <f t="shared" si="646"/>
        <v>1832845.1937305</v>
      </c>
      <c r="P1114" s="5">
        <f t="shared" si="646"/>
        <v>1730615.1645811999</v>
      </c>
      <c r="Q1114" s="5">
        <f t="shared" si="646"/>
        <v>1735938.4835284997</v>
      </c>
      <c r="R1114" s="5">
        <f>SUM(F1114:Q1114)/$D$10</f>
        <v>1736201.9430075746</v>
      </c>
      <c r="S1114" s="15"/>
      <c r="T1114" s="5">
        <f>SUM(F1114:H1114)/3</f>
        <v>1456339.5228702333</v>
      </c>
      <c r="U1114" s="5">
        <f>SUM(I1114:K1114)/3</f>
        <v>1742289.5848416667</v>
      </c>
      <c r="V1114" s="5">
        <f>SUM(L1114:N1114)/3</f>
        <v>1979712.3837049997</v>
      </c>
      <c r="W1114" s="5">
        <f>SUM(O1114:Q1114)/3</f>
        <v>1766466.2806133998</v>
      </c>
      <c r="X1114" s="1"/>
      <c r="Y1114" s="1"/>
      <c r="Z1114" s="1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</row>
    <row r="1115" spans="1:42" ht="12.75">
      <c r="A1115" s="1"/>
      <c r="B1115" s="5"/>
      <c r="C1115" s="5" t="s">
        <v>329</v>
      </c>
      <c r="D1115" s="1"/>
      <c r="E1115" s="5">
        <f>I45-I45+E728</f>
        <v>456410.15</v>
      </c>
      <c r="F1115" s="5">
        <f aca="true" t="shared" si="647" ref="F1115:Q1115">F960</f>
        <v>471646.16935225</v>
      </c>
      <c r="G1115" s="5">
        <f t="shared" si="647"/>
        <v>498461.45402254997</v>
      </c>
      <c r="H1115" s="5">
        <f t="shared" si="647"/>
        <v>509678.58026255004</v>
      </c>
      <c r="I1115" s="5">
        <f t="shared" si="647"/>
        <v>521189.8921282</v>
      </c>
      <c r="J1115" s="5">
        <f t="shared" si="647"/>
        <v>536327.0440371501</v>
      </c>
      <c r="K1115" s="5">
        <f t="shared" si="647"/>
        <v>542523.2234351</v>
      </c>
      <c r="L1115" s="5">
        <f t="shared" si="647"/>
        <v>655792.07329075</v>
      </c>
      <c r="M1115" s="5">
        <f t="shared" si="647"/>
        <v>690369.3588308998</v>
      </c>
      <c r="N1115" s="5">
        <f t="shared" si="647"/>
        <v>595119.2101663501</v>
      </c>
      <c r="O1115" s="5">
        <f t="shared" si="647"/>
        <v>601399.8228926</v>
      </c>
      <c r="P1115" s="5">
        <f t="shared" si="647"/>
        <v>608759.0982409499</v>
      </c>
      <c r="Q1115" s="5">
        <f t="shared" si="647"/>
        <v>616063.4209498998</v>
      </c>
      <c r="R1115" s="5">
        <f>SUM(F1115:Q1115)/$D$10</f>
        <v>570610.7789674375</v>
      </c>
      <c r="S1115" s="15"/>
      <c r="T1115" s="5">
        <f>SUM(F1115:H1115)/3</f>
        <v>493262.0678791166</v>
      </c>
      <c r="U1115" s="5">
        <f>SUM(I1115:K1115)/3</f>
        <v>533346.7198668168</v>
      </c>
      <c r="V1115" s="5">
        <f>SUM(L1115:N1115)/3</f>
        <v>647093.5474293333</v>
      </c>
      <c r="W1115" s="5">
        <f>SUM(O1115:Q1115)/3</f>
        <v>608740.7806944832</v>
      </c>
      <c r="X1115" s="1"/>
      <c r="Y1115" s="1"/>
      <c r="Z1115" s="1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</row>
    <row r="1116" spans="1:42" ht="12.75">
      <c r="A1116" s="1"/>
      <c r="B1116" s="5"/>
      <c r="C1116" s="5" t="s">
        <v>330</v>
      </c>
      <c r="D1116" s="1"/>
      <c r="E1116" s="5">
        <f>I46</f>
        <v>315909</v>
      </c>
      <c r="F1116" s="5">
        <f aca="true" t="shared" si="648" ref="F1116:Q1116">E1116</f>
        <v>315909</v>
      </c>
      <c r="G1116" s="5">
        <f t="shared" si="648"/>
        <v>315909</v>
      </c>
      <c r="H1116" s="5">
        <f t="shared" si="648"/>
        <v>315909</v>
      </c>
      <c r="I1116" s="5">
        <f t="shared" si="648"/>
        <v>315909</v>
      </c>
      <c r="J1116" s="5">
        <f t="shared" si="648"/>
        <v>315909</v>
      </c>
      <c r="K1116" s="5">
        <f t="shared" si="648"/>
        <v>315909</v>
      </c>
      <c r="L1116" s="5">
        <f t="shared" si="648"/>
        <v>315909</v>
      </c>
      <c r="M1116" s="5">
        <f t="shared" si="648"/>
        <v>315909</v>
      </c>
      <c r="N1116" s="5">
        <f t="shared" si="648"/>
        <v>315909</v>
      </c>
      <c r="O1116" s="5">
        <f t="shared" si="648"/>
        <v>315909</v>
      </c>
      <c r="P1116" s="5">
        <f t="shared" si="648"/>
        <v>315909</v>
      </c>
      <c r="Q1116" s="5">
        <f t="shared" si="648"/>
        <v>315909</v>
      </c>
      <c r="R1116" s="5">
        <f>SUM(F1116:Q1116)/$D$10</f>
        <v>315909</v>
      </c>
      <c r="S1116" s="15"/>
      <c r="T1116" s="5">
        <f>SUM(F1116:H1116)/3</f>
        <v>315909</v>
      </c>
      <c r="U1116" s="5">
        <f>SUM(I1116:K1116)/3</f>
        <v>315909</v>
      </c>
      <c r="V1116" s="5">
        <f>SUM(L1116:N1116)/3</f>
        <v>315909</v>
      </c>
      <c r="W1116" s="5">
        <f>SUM(O1116:Q1116)/3</f>
        <v>315909</v>
      </c>
      <c r="X1116" s="1"/>
      <c r="Y1116" s="1"/>
      <c r="Z1116" s="1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</row>
    <row r="1117" spans="1:42" ht="12.75">
      <c r="A1117" s="1"/>
      <c r="B1117" s="5"/>
      <c r="C1117" s="5" t="s">
        <v>331</v>
      </c>
      <c r="D1117" s="1"/>
      <c r="E1117" s="5">
        <f>I47+I48</f>
        <v>380336</v>
      </c>
      <c r="F1117" s="5">
        <f aca="true" t="shared" si="649" ref="F1117:Q1117">F470</f>
        <v>522355.0859177501</v>
      </c>
      <c r="G1117" s="5">
        <f t="shared" si="649"/>
        <v>631085.71636275</v>
      </c>
      <c r="H1117" s="5">
        <f t="shared" si="649"/>
        <v>788064.5626928499</v>
      </c>
      <c r="I1117" s="5">
        <f t="shared" si="649"/>
        <v>835953.6361364998</v>
      </c>
      <c r="J1117" s="5">
        <f t="shared" si="649"/>
        <v>850250.3312620498</v>
      </c>
      <c r="K1117" s="5">
        <f t="shared" si="649"/>
        <v>992897.6275259999</v>
      </c>
      <c r="L1117" s="5">
        <f t="shared" si="649"/>
        <v>945289.42335995</v>
      </c>
      <c r="M1117" s="5">
        <f t="shared" si="649"/>
        <v>1038945.1311083997</v>
      </c>
      <c r="N1117" s="5">
        <f t="shared" si="649"/>
        <v>1065894.95435865</v>
      </c>
      <c r="O1117" s="5">
        <f t="shared" si="649"/>
        <v>915536.3708379</v>
      </c>
      <c r="P1117" s="5">
        <f t="shared" si="649"/>
        <v>805947.06634025</v>
      </c>
      <c r="Q1117" s="5">
        <f t="shared" si="649"/>
        <v>803966.0625785999</v>
      </c>
      <c r="R1117" s="5">
        <f>SUM(F1117:Q1117)/$D$10</f>
        <v>849682.1640401374</v>
      </c>
      <c r="S1117" s="15"/>
      <c r="T1117" s="5">
        <f>SUM(F1117:H1117)/3</f>
        <v>647168.4549911167</v>
      </c>
      <c r="U1117" s="5">
        <f>SUM(I1117:K1117)/3</f>
        <v>893033.8649748499</v>
      </c>
      <c r="V1117" s="5">
        <f>SUM(L1117:N1117)/3</f>
        <v>1016709.8362756665</v>
      </c>
      <c r="W1117" s="5">
        <f>SUM(O1117:Q1117)/3</f>
        <v>841816.4999189166</v>
      </c>
      <c r="X1117" s="1"/>
      <c r="Y1117" s="1"/>
      <c r="Z1117" s="1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</row>
    <row r="1118" spans="1:42" ht="12.75">
      <c r="A1118" s="1"/>
      <c r="B1118" s="5"/>
      <c r="C1118" s="5" t="s">
        <v>332</v>
      </c>
      <c r="D1118" s="1"/>
      <c r="E1118" s="5">
        <f>I49+I45-E728</f>
        <v>2917.8499999999767</v>
      </c>
      <c r="F1118" s="5">
        <f>E1118*0</f>
        <v>0</v>
      </c>
      <c r="G1118" s="5">
        <f aca="true" t="shared" si="650" ref="G1118:Q1118">F1118</f>
        <v>0</v>
      </c>
      <c r="H1118" s="5">
        <f t="shared" si="650"/>
        <v>0</v>
      </c>
      <c r="I1118" s="5">
        <f t="shared" si="650"/>
        <v>0</v>
      </c>
      <c r="J1118" s="5">
        <f t="shared" si="650"/>
        <v>0</v>
      </c>
      <c r="K1118" s="5">
        <f t="shared" si="650"/>
        <v>0</v>
      </c>
      <c r="L1118" s="5">
        <f t="shared" si="650"/>
        <v>0</v>
      </c>
      <c r="M1118" s="5">
        <f t="shared" si="650"/>
        <v>0</v>
      </c>
      <c r="N1118" s="5">
        <f t="shared" si="650"/>
        <v>0</v>
      </c>
      <c r="O1118" s="5">
        <f t="shared" si="650"/>
        <v>0</v>
      </c>
      <c r="P1118" s="5">
        <f t="shared" si="650"/>
        <v>0</v>
      </c>
      <c r="Q1118" s="5">
        <f t="shared" si="650"/>
        <v>0</v>
      </c>
      <c r="R1118" s="5">
        <f>SUM(F1118:Q1118)/$D$10</f>
        <v>0</v>
      </c>
      <c r="S1118" s="15"/>
      <c r="T1118" s="5">
        <f>SUM(F1118:H1118)/3</f>
        <v>0</v>
      </c>
      <c r="U1118" s="5">
        <f>SUM(I1118:K1118)/3</f>
        <v>0</v>
      </c>
      <c r="V1118" s="5">
        <f>SUM(L1118:N1118)/3</f>
        <v>0</v>
      </c>
      <c r="W1118" s="5">
        <f>SUM(O1118:Q1118)/3</f>
        <v>0</v>
      </c>
      <c r="X1118" s="1"/>
      <c r="Y1118" s="1"/>
      <c r="Z1118" s="1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</row>
    <row r="1119" spans="1:42" ht="12.75">
      <c r="A1119" s="1"/>
      <c r="B1119" s="5"/>
      <c r="C1119" s="1"/>
      <c r="D1119" s="1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15"/>
      <c r="T1119" s="5"/>
      <c r="U1119" s="5"/>
      <c r="V1119" s="5"/>
      <c r="W1119" s="5"/>
      <c r="X1119" s="1"/>
      <c r="Y1119" s="1"/>
      <c r="Z1119" s="1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</row>
    <row r="1120" spans="1:42" ht="12.75">
      <c r="A1120" s="1"/>
      <c r="B1120" s="5"/>
      <c r="C1120" s="5" t="s">
        <v>333</v>
      </c>
      <c r="D1120" s="5"/>
      <c r="E1120" s="5">
        <f>I51</f>
        <v>746972</v>
      </c>
      <c r="F1120" s="5">
        <f aca="true" t="shared" si="651" ref="F1120:Q1120">F1121/(30/F1122)</f>
        <v>684732.0000000001</v>
      </c>
      <c r="G1120" s="5">
        <f t="shared" si="651"/>
        <v>479418.99999999994</v>
      </c>
      <c r="H1120" s="5">
        <f t="shared" si="651"/>
        <v>461709.00000000006</v>
      </c>
      <c r="I1120" s="5">
        <f t="shared" si="651"/>
        <v>577782</v>
      </c>
      <c r="J1120" s="5">
        <f t="shared" si="651"/>
        <v>607623</v>
      </c>
      <c r="K1120" s="5">
        <f t="shared" si="651"/>
        <v>573480</v>
      </c>
      <c r="L1120" s="5">
        <f t="shared" si="651"/>
        <v>492887</v>
      </c>
      <c r="M1120" s="5">
        <f t="shared" si="651"/>
        <v>566295</v>
      </c>
      <c r="N1120" s="5">
        <f t="shared" si="651"/>
        <v>731042</v>
      </c>
      <c r="O1120" s="5">
        <f t="shared" si="651"/>
        <v>925761.9999999999</v>
      </c>
      <c r="P1120" s="5">
        <f t="shared" si="651"/>
        <v>1023509.0000000001</v>
      </c>
      <c r="Q1120" s="5">
        <f t="shared" si="651"/>
        <v>791971</v>
      </c>
      <c r="R1120" s="5">
        <f>SUM(F1120:Q1120)/$D$10</f>
        <v>659684.25</v>
      </c>
      <c r="S1120" s="15"/>
      <c r="T1120" s="5">
        <f>SUM(F1120:H1120)/3</f>
        <v>541953.3333333334</v>
      </c>
      <c r="U1120" s="5">
        <f>SUM(I1120:K1120)/3</f>
        <v>586295</v>
      </c>
      <c r="V1120" s="5">
        <f>SUM(L1120:N1120)/3</f>
        <v>596741.3333333334</v>
      </c>
      <c r="W1120" s="5">
        <f>SUM(O1120:Q1120)/3</f>
        <v>913747.3333333334</v>
      </c>
      <c r="X1120" s="1"/>
      <c r="Y1120" s="1"/>
      <c r="Z1120" s="1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</row>
    <row r="1121" spans="1:42" ht="12.75">
      <c r="A1121" s="1"/>
      <c r="B1121" s="5"/>
      <c r="C1121" s="5" t="s">
        <v>334</v>
      </c>
      <c r="D1121" s="1"/>
      <c r="E1121" s="5"/>
      <c r="F1121" s="5">
        <f aca="true" t="shared" si="652" ref="F1121:Q1121">F368</f>
        <v>414272</v>
      </c>
      <c r="G1121" s="5">
        <f t="shared" si="652"/>
        <v>589855</v>
      </c>
      <c r="H1121" s="5">
        <f t="shared" si="652"/>
        <v>681331</v>
      </c>
      <c r="I1121" s="5">
        <f t="shared" si="652"/>
        <v>746308</v>
      </c>
      <c r="J1121" s="5">
        <f t="shared" si="652"/>
        <v>714872</v>
      </c>
      <c r="K1121" s="5">
        <f t="shared" si="652"/>
        <v>680357</v>
      </c>
      <c r="L1121" s="5">
        <f t="shared" si="652"/>
        <v>658561</v>
      </c>
      <c r="M1121" s="5">
        <f t="shared" si="652"/>
        <v>751890</v>
      </c>
      <c r="N1121" s="5">
        <f t="shared" si="652"/>
        <v>920159</v>
      </c>
      <c r="O1121" s="5">
        <f t="shared" si="652"/>
        <v>1006530</v>
      </c>
      <c r="P1121" s="5">
        <f t="shared" si="652"/>
        <v>1011534</v>
      </c>
      <c r="Q1121" s="5">
        <f t="shared" si="652"/>
        <v>758193</v>
      </c>
      <c r="R1121" s="5">
        <f>SUM(F1121:Q1121)/$D$10</f>
        <v>744488.5</v>
      </c>
      <c r="S1121" s="15"/>
      <c r="T1121" s="5">
        <f>SUM(F1121:H1121)/3</f>
        <v>561819.3333333334</v>
      </c>
      <c r="U1121" s="5">
        <f>SUM(I1121:K1121)/3</f>
        <v>713845.6666666666</v>
      </c>
      <c r="V1121" s="5">
        <f>SUM(L1121:N1121)/3</f>
        <v>776870</v>
      </c>
      <c r="W1121" s="5">
        <f>SUM(O1121:Q1121)/3</f>
        <v>925419</v>
      </c>
      <c r="X1121" s="1"/>
      <c r="Y1121" s="1"/>
      <c r="Z1121" s="1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</row>
    <row r="1122" spans="1:42" ht="12.75">
      <c r="A1122" s="1"/>
      <c r="B1122" s="5"/>
      <c r="C1122" s="5" t="s">
        <v>335</v>
      </c>
      <c r="D1122" s="1"/>
      <c r="E1122" s="5"/>
      <c r="F1122" s="5">
        <f>30*684732/F1121</f>
        <v>49.585682836397346</v>
      </c>
      <c r="G1122" s="5">
        <f>30*479419/G1121</f>
        <v>24.383229776809554</v>
      </c>
      <c r="H1122" s="5">
        <f>30*461709/H1121</f>
        <v>20.329722264215192</v>
      </c>
      <c r="I1122" s="5">
        <f>30*577782/I1121</f>
        <v>23.22561194573822</v>
      </c>
      <c r="J1122" s="5">
        <f>30*607623/J1121</f>
        <v>25.499236226904955</v>
      </c>
      <c r="K1122" s="5">
        <f>30*573480/K1121</f>
        <v>25.28731239628607</v>
      </c>
      <c r="L1122" s="5">
        <f>30*492887/L1121</f>
        <v>22.452908690311148</v>
      </c>
      <c r="M1122" s="5">
        <f>30*566295/M1121</f>
        <v>22.59486095040498</v>
      </c>
      <c r="N1122" s="5">
        <f>30*731042/N1121</f>
        <v>23.83420691423982</v>
      </c>
      <c r="O1122" s="5">
        <f>30*925762/O1121</f>
        <v>27.59267980090012</v>
      </c>
      <c r="P1122" s="5">
        <f>30*1023509/P1121</f>
        <v>30.355153657711952</v>
      </c>
      <c r="Q1122" s="5">
        <f>30*791971/Q1121</f>
        <v>31.336519857081246</v>
      </c>
      <c r="R1122" s="5">
        <f>SUM(F1122:Q1122)/$D$10</f>
        <v>27.206427109750052</v>
      </c>
      <c r="S1122" s="15"/>
      <c r="T1122" s="5">
        <f>SUM(F1122:H1122)/3</f>
        <v>31.43287829247403</v>
      </c>
      <c r="U1122" s="5">
        <f>SUM(I1122:K1122)/3</f>
        <v>24.67072018964308</v>
      </c>
      <c r="V1122" s="5">
        <f>SUM(L1122:N1122)/3</f>
        <v>22.96065885165198</v>
      </c>
      <c r="W1122" s="5">
        <f>SUM(O1122:Q1122)/3</f>
        <v>29.761451105231107</v>
      </c>
      <c r="X1122" s="1"/>
      <c r="Y1122" s="1"/>
      <c r="Z1122" s="1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</row>
    <row r="1123" spans="1:42" ht="12.75">
      <c r="A1123" s="1"/>
      <c r="B1123" s="5"/>
      <c r="C1123" s="1"/>
      <c r="D1123" s="1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15"/>
      <c r="T1123" s="5"/>
      <c r="U1123" s="5"/>
      <c r="V1123" s="5"/>
      <c r="W1123" s="5"/>
      <c r="X1123" s="1"/>
      <c r="Y1123" s="1"/>
      <c r="Z1123" s="1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</row>
    <row r="1124" spans="1:42" ht="12.75">
      <c r="A1124" s="1"/>
      <c r="B1124" s="5"/>
      <c r="C1124" s="5" t="s">
        <v>336</v>
      </c>
      <c r="D1124" s="5"/>
      <c r="E1124" s="5">
        <f>I63</f>
        <v>0</v>
      </c>
      <c r="F1124" s="5">
        <f aca="true" t="shared" si="653" ref="F1124:Q1124">F1125/(30/F1126)</f>
        <v>2.4816283333333334E-16</v>
      </c>
      <c r="G1124" s="5">
        <f t="shared" si="653"/>
        <v>2.4816283333333334E-16</v>
      </c>
      <c r="H1124" s="5">
        <f t="shared" si="653"/>
        <v>2.4816283333333334E-16</v>
      </c>
      <c r="I1124" s="5">
        <f t="shared" si="653"/>
        <v>2.4816283333333334E-16</v>
      </c>
      <c r="J1124" s="5">
        <f t="shared" si="653"/>
        <v>2.4816283333333334E-16</v>
      </c>
      <c r="K1124" s="5">
        <f t="shared" si="653"/>
        <v>2.4816283333333334E-16</v>
      </c>
      <c r="L1124" s="5">
        <f t="shared" si="653"/>
        <v>2.4816283333333334E-16</v>
      </c>
      <c r="M1124" s="5">
        <f t="shared" si="653"/>
        <v>2.4816283333333334E-16</v>
      </c>
      <c r="N1124" s="5">
        <f t="shared" si="653"/>
        <v>2.4816283333333334E-16</v>
      </c>
      <c r="O1124" s="5">
        <f t="shared" si="653"/>
        <v>2.4816283333333334E-16</v>
      </c>
      <c r="P1124" s="5">
        <f t="shared" si="653"/>
        <v>2.4816283333333334E-16</v>
      </c>
      <c r="Q1124" s="5">
        <f t="shared" si="653"/>
        <v>2.4816283333333334E-16</v>
      </c>
      <c r="R1124" s="5">
        <f>SUM(F1124:Q1124)/$D$10</f>
        <v>2.4816283333333334E-16</v>
      </c>
      <c r="S1124" s="15"/>
      <c r="T1124" s="5">
        <f>SUM(F1124:H1124)/3</f>
        <v>2.4816283333333334E-16</v>
      </c>
      <c r="U1124" s="5">
        <f>SUM(I1124:K1124)/3</f>
        <v>2.4816283333333334E-16</v>
      </c>
      <c r="V1124" s="5">
        <f>SUM(L1124:N1124)/3</f>
        <v>2.4816283333333334E-16</v>
      </c>
      <c r="W1124" s="5">
        <f>SUM(O1124:Q1124)/3</f>
        <v>2.4816283333333334E-16</v>
      </c>
      <c r="X1124" s="1"/>
      <c r="Y1124" s="1"/>
      <c r="Z1124" s="1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</row>
    <row r="1125" spans="1:42" ht="12.75">
      <c r="A1125" s="1"/>
      <c r="B1125" s="5"/>
      <c r="C1125" s="5" t="s">
        <v>337</v>
      </c>
      <c r="D1125" s="1"/>
      <c r="E1125" s="5"/>
      <c r="F1125" s="5">
        <f>R1152/12</f>
        <v>744488.5</v>
      </c>
      <c r="G1125" s="5">
        <f aca="true" t="shared" si="654" ref="G1125:Q1125">F1125</f>
        <v>744488.5</v>
      </c>
      <c r="H1125" s="5">
        <f t="shared" si="654"/>
        <v>744488.5</v>
      </c>
      <c r="I1125" s="5">
        <f t="shared" si="654"/>
        <v>744488.5</v>
      </c>
      <c r="J1125" s="5">
        <f t="shared" si="654"/>
        <v>744488.5</v>
      </c>
      <c r="K1125" s="5">
        <f t="shared" si="654"/>
        <v>744488.5</v>
      </c>
      <c r="L1125" s="5">
        <f t="shared" si="654"/>
        <v>744488.5</v>
      </c>
      <c r="M1125" s="5">
        <f t="shared" si="654"/>
        <v>744488.5</v>
      </c>
      <c r="N1125" s="5">
        <f t="shared" si="654"/>
        <v>744488.5</v>
      </c>
      <c r="O1125" s="5">
        <f t="shared" si="654"/>
        <v>744488.5</v>
      </c>
      <c r="P1125" s="5">
        <f t="shared" si="654"/>
        <v>744488.5</v>
      </c>
      <c r="Q1125" s="5">
        <f t="shared" si="654"/>
        <v>744488.5</v>
      </c>
      <c r="R1125" s="5">
        <f>SUM(F1125:Q1125)/$D$10</f>
        <v>744488.5</v>
      </c>
      <c r="S1125" s="15"/>
      <c r="T1125" s="5">
        <f>SUM(F1125:H1125)/3</f>
        <v>744488.5</v>
      </c>
      <c r="U1125" s="5">
        <f>SUM(I1125:K1125)/3</f>
        <v>744488.5</v>
      </c>
      <c r="V1125" s="5">
        <f>SUM(L1125:N1125)/3</f>
        <v>744488.5</v>
      </c>
      <c r="W1125" s="5">
        <f>SUM(O1125:Q1125)/3</f>
        <v>744488.5</v>
      </c>
      <c r="X1125" s="1"/>
      <c r="Y1125" s="1"/>
      <c r="Z1125" s="1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</row>
    <row r="1126" spans="1:42" ht="12.75">
      <c r="A1126" s="1"/>
      <c r="B1126" s="5"/>
      <c r="C1126" s="1" t="s">
        <v>335</v>
      </c>
      <c r="D1126" s="1"/>
      <c r="E1126" s="5"/>
      <c r="F1126" s="5">
        <v>1E-20</v>
      </c>
      <c r="G1126" s="5">
        <v>1E-20</v>
      </c>
      <c r="H1126" s="5">
        <v>1E-20</v>
      </c>
      <c r="I1126" s="5">
        <v>1E-20</v>
      </c>
      <c r="J1126" s="5">
        <v>1E-20</v>
      </c>
      <c r="K1126" s="5">
        <v>1E-20</v>
      </c>
      <c r="L1126" s="5">
        <v>1E-20</v>
      </c>
      <c r="M1126" s="5">
        <v>1E-20</v>
      </c>
      <c r="N1126" s="5">
        <v>1E-20</v>
      </c>
      <c r="O1126" s="5">
        <v>1E-20</v>
      </c>
      <c r="P1126" s="5">
        <v>1E-20</v>
      </c>
      <c r="Q1126" s="5">
        <v>1E-20</v>
      </c>
      <c r="R1126" s="5">
        <f>SUM(F1126:Q1126)/$D$10</f>
        <v>9.999999999999996E-21</v>
      </c>
      <c r="S1126" s="15"/>
      <c r="T1126" s="5">
        <f>SUM(F1126:H1126)/3</f>
        <v>1E-20</v>
      </c>
      <c r="U1126" s="5">
        <f>SUM(I1126:K1126)/3</f>
        <v>1E-20</v>
      </c>
      <c r="V1126" s="5">
        <f>SUM(L1126:N1126)/3</f>
        <v>1E-20</v>
      </c>
      <c r="W1126" s="5">
        <f>SUM(O1126:Q1126)/3</f>
        <v>1E-20</v>
      </c>
      <c r="X1126" s="1"/>
      <c r="Y1126" s="1"/>
      <c r="Z1126" s="1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</row>
    <row r="1127" spans="1:42" ht="12.75">
      <c r="A1127" s="1"/>
      <c r="B1127" s="5"/>
      <c r="C1127" s="1"/>
      <c r="D1127" s="1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15"/>
      <c r="T1127" s="5"/>
      <c r="U1127" s="5"/>
      <c r="V1127" s="5"/>
      <c r="W1127" s="5"/>
      <c r="X1127" s="1"/>
      <c r="Y1127" s="1"/>
      <c r="Z1127" s="1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</row>
    <row r="1128" spans="1:42" ht="12.75">
      <c r="A1128" s="1"/>
      <c r="B1128" s="5"/>
      <c r="C1128" s="5" t="s">
        <v>338</v>
      </c>
      <c r="D1128" s="5"/>
      <c r="E1128" s="5">
        <f>I56+I66+I72</f>
        <v>0</v>
      </c>
      <c r="F1128" s="5">
        <f aca="true" t="shared" si="655" ref="F1128:Q1128">E1128</f>
        <v>0</v>
      </c>
      <c r="G1128" s="5">
        <f t="shared" si="655"/>
        <v>0</v>
      </c>
      <c r="H1128" s="5">
        <f t="shared" si="655"/>
        <v>0</v>
      </c>
      <c r="I1128" s="5">
        <f t="shared" si="655"/>
        <v>0</v>
      </c>
      <c r="J1128" s="5">
        <f t="shared" si="655"/>
        <v>0</v>
      </c>
      <c r="K1128" s="5">
        <f t="shared" si="655"/>
        <v>0</v>
      </c>
      <c r="L1128" s="5">
        <f t="shared" si="655"/>
        <v>0</v>
      </c>
      <c r="M1128" s="5">
        <f t="shared" si="655"/>
        <v>0</v>
      </c>
      <c r="N1128" s="5">
        <f t="shared" si="655"/>
        <v>0</v>
      </c>
      <c r="O1128" s="5">
        <f t="shared" si="655"/>
        <v>0</v>
      </c>
      <c r="P1128" s="5">
        <f t="shared" si="655"/>
        <v>0</v>
      </c>
      <c r="Q1128" s="5">
        <f t="shared" si="655"/>
        <v>0</v>
      </c>
      <c r="R1128" s="5">
        <f>SUM(F1128:Q1128)/$D$10</f>
        <v>0</v>
      </c>
      <c r="S1128" s="15"/>
      <c r="T1128" s="5">
        <f>SUM(F1128:H1128)/3</f>
        <v>0</v>
      </c>
      <c r="U1128" s="5">
        <f>SUM(I1128:K1128)/3</f>
        <v>0</v>
      </c>
      <c r="V1128" s="5">
        <f>SUM(L1128:N1128)/3</f>
        <v>0</v>
      </c>
      <c r="W1128" s="5">
        <f>SUM(O1128:Q1128)/3</f>
        <v>0</v>
      </c>
      <c r="X1128" s="1"/>
      <c r="Y1128" s="1"/>
      <c r="Z1128" s="1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</row>
    <row r="1129" spans="1:42" ht="12.75">
      <c r="A1129" s="1"/>
      <c r="B1129" s="5"/>
      <c r="C1129" s="1"/>
      <c r="D1129" s="1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15"/>
      <c r="T1129" s="5"/>
      <c r="U1129" s="5"/>
      <c r="V1129" s="5"/>
      <c r="W1129" s="5"/>
      <c r="X1129" s="1"/>
      <c r="Y1129" s="1"/>
      <c r="Z1129" s="1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</row>
    <row r="1130" spans="1:42" ht="12.75">
      <c r="A1130" s="1"/>
      <c r="B1130" s="5">
        <v>2</v>
      </c>
      <c r="C1130" s="5" t="s">
        <v>339</v>
      </c>
      <c r="D1130" s="5"/>
      <c r="E1130" s="5">
        <f aca="true" t="shared" si="656" ref="E1130:Q1130">E1132+E1136+E1138</f>
        <v>661053</v>
      </c>
      <c r="F1130" s="5">
        <f t="shared" si="656"/>
        <v>771695.0000000001</v>
      </c>
      <c r="G1130" s="5">
        <f t="shared" si="656"/>
        <v>823837.0000000001</v>
      </c>
      <c r="H1130" s="5">
        <f t="shared" si="656"/>
        <v>919500.9999999999</v>
      </c>
      <c r="I1130" s="5">
        <f t="shared" si="656"/>
        <v>884918</v>
      </c>
      <c r="J1130" s="5">
        <f t="shared" si="656"/>
        <v>882064</v>
      </c>
      <c r="K1130" s="5">
        <f t="shared" si="656"/>
        <v>921958</v>
      </c>
      <c r="L1130" s="5">
        <f t="shared" si="656"/>
        <v>917099</v>
      </c>
      <c r="M1130" s="5">
        <f t="shared" si="656"/>
        <v>885671</v>
      </c>
      <c r="N1130" s="5">
        <f t="shared" si="656"/>
        <v>853174</v>
      </c>
      <c r="O1130" s="5">
        <f t="shared" si="656"/>
        <v>836172</v>
      </c>
      <c r="P1130" s="5">
        <f t="shared" si="656"/>
        <v>849198</v>
      </c>
      <c r="Q1130" s="5">
        <f t="shared" si="656"/>
        <v>849984</v>
      </c>
      <c r="R1130" s="5">
        <f>SUM(F1130:Q1130)/$D$10</f>
        <v>866272.5833333334</v>
      </c>
      <c r="S1130" s="15"/>
      <c r="T1130" s="5">
        <f>SUM(F1130:H1130)/3</f>
        <v>838344.3333333334</v>
      </c>
      <c r="U1130" s="5">
        <f>SUM(I1130:K1130)/3</f>
        <v>896313.3333333334</v>
      </c>
      <c r="V1130" s="5">
        <f>SUM(L1130:N1130)/3</f>
        <v>885314.6666666666</v>
      </c>
      <c r="W1130" s="5">
        <f>SUM(O1130:Q1130)/3</f>
        <v>845118</v>
      </c>
      <c r="X1130" s="1"/>
      <c r="Y1130" s="1"/>
      <c r="Z1130" s="1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</row>
    <row r="1131" spans="1:42" ht="12.75">
      <c r="A1131" s="1"/>
      <c r="B1131" s="5"/>
      <c r="C1131" s="1"/>
      <c r="D1131" s="1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15"/>
      <c r="T1131" s="5"/>
      <c r="U1131" s="5"/>
      <c r="V1131" s="5"/>
      <c r="W1131" s="5"/>
      <c r="X1131" s="1"/>
      <c r="Y1131" s="1"/>
      <c r="Z1131" s="1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</row>
    <row r="1132" spans="1:42" ht="12.75">
      <c r="A1132" s="1"/>
      <c r="B1132" s="5"/>
      <c r="C1132" s="5" t="s">
        <v>340</v>
      </c>
      <c r="D1132" s="5"/>
      <c r="E1132" s="5">
        <f>I118+I119</f>
        <v>661053</v>
      </c>
      <c r="F1132" s="5">
        <f aca="true" t="shared" si="657" ref="F1132:Q1132">F1133/(30/F1134)</f>
        <v>771695.0000000001</v>
      </c>
      <c r="G1132" s="5">
        <f t="shared" si="657"/>
        <v>823837.0000000001</v>
      </c>
      <c r="H1132" s="5">
        <f t="shared" si="657"/>
        <v>919500.9999999999</v>
      </c>
      <c r="I1132" s="5">
        <f t="shared" si="657"/>
        <v>884918</v>
      </c>
      <c r="J1132" s="5">
        <f t="shared" si="657"/>
        <v>882064</v>
      </c>
      <c r="K1132" s="5">
        <f t="shared" si="657"/>
        <v>921958</v>
      </c>
      <c r="L1132" s="5">
        <f t="shared" si="657"/>
        <v>917099</v>
      </c>
      <c r="M1132" s="5">
        <f t="shared" si="657"/>
        <v>885671</v>
      </c>
      <c r="N1132" s="5">
        <f t="shared" si="657"/>
        <v>853174</v>
      </c>
      <c r="O1132" s="5">
        <f t="shared" si="657"/>
        <v>836172</v>
      </c>
      <c r="P1132" s="5">
        <f t="shared" si="657"/>
        <v>849198</v>
      </c>
      <c r="Q1132" s="5">
        <f t="shared" si="657"/>
        <v>849984</v>
      </c>
      <c r="R1132" s="5">
        <f>SUM(F1132:Q1132)/$D$10</f>
        <v>866272.5833333334</v>
      </c>
      <c r="S1132" s="15"/>
      <c r="T1132" s="5">
        <f>SUM(F1132:H1132)/3</f>
        <v>838344.3333333334</v>
      </c>
      <c r="U1132" s="5">
        <f>SUM(I1132:K1132)/3</f>
        <v>896313.3333333334</v>
      </c>
      <c r="V1132" s="5">
        <f>SUM(L1132:N1132)/3</f>
        <v>885314.6666666666</v>
      </c>
      <c r="W1132" s="5">
        <f>SUM(O1132:Q1132)/3</f>
        <v>845118</v>
      </c>
      <c r="X1132" s="1"/>
      <c r="Y1132" s="1"/>
      <c r="Z1132" s="1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</row>
    <row r="1133" spans="1:42" ht="12.75">
      <c r="A1133" s="1"/>
      <c r="B1133" s="5"/>
      <c r="C1133" s="5" t="s">
        <v>341</v>
      </c>
      <c r="D1133" s="1"/>
      <c r="E1133" s="5"/>
      <c r="F1133" s="5">
        <f aca="true" t="shared" si="658" ref="F1133:Q1133">F867</f>
        <v>387379.25420000014</v>
      </c>
      <c r="G1133" s="5">
        <f t="shared" si="658"/>
        <v>468048.397</v>
      </c>
      <c r="H1133" s="5">
        <f t="shared" si="658"/>
        <v>552381.1211999999</v>
      </c>
      <c r="I1133" s="5">
        <f t="shared" si="658"/>
        <v>483294.63920000003</v>
      </c>
      <c r="J1133" s="5">
        <f t="shared" si="658"/>
        <v>431474.75499999995</v>
      </c>
      <c r="K1133" s="5">
        <f t="shared" si="658"/>
        <v>528490.3781999999</v>
      </c>
      <c r="L1133" s="5">
        <f t="shared" si="658"/>
        <v>429167.68020000006</v>
      </c>
      <c r="M1133" s="5">
        <f t="shared" si="658"/>
        <v>540926.649</v>
      </c>
      <c r="N1133" s="5">
        <f t="shared" si="658"/>
        <v>452419.7012</v>
      </c>
      <c r="O1133" s="5">
        <f t="shared" si="658"/>
        <v>424046.3952</v>
      </c>
      <c r="P1133" s="5">
        <f t="shared" si="658"/>
        <v>469797.56600000005</v>
      </c>
      <c r="Q1133" s="5">
        <f t="shared" si="658"/>
        <v>419928.8952</v>
      </c>
      <c r="R1133" s="5">
        <f>SUM(F1133:Q1133)/$D$10</f>
        <v>465612.9526333334</v>
      </c>
      <c r="S1133" s="15"/>
      <c r="T1133" s="5">
        <f>SUM(F1133:H1133)/3</f>
        <v>469269.59080000006</v>
      </c>
      <c r="U1133" s="5">
        <f>SUM(I1133:K1133)/3</f>
        <v>481086.59079999995</v>
      </c>
      <c r="V1133" s="5">
        <f>SUM(L1133:N1133)/3</f>
        <v>474171.3434666667</v>
      </c>
      <c r="W1133" s="5">
        <f>SUM(O1133:Q1133)/3</f>
        <v>437924.2854666666</v>
      </c>
      <c r="X1133" s="1"/>
      <c r="Y1133" s="1"/>
      <c r="Z1133" s="1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</row>
    <row r="1134" spans="1:42" ht="12.75">
      <c r="A1134" s="1"/>
      <c r="B1134" s="5"/>
      <c r="C1134" s="1" t="s">
        <v>335</v>
      </c>
      <c r="D1134" s="1"/>
      <c r="E1134" s="5"/>
      <c r="F1134" s="5">
        <f>30/F1133*771695</f>
        <v>59.76275122892214</v>
      </c>
      <c r="G1134" s="5">
        <f>30/G1133*823837</f>
        <v>52.80460345215113</v>
      </c>
      <c r="H1134" s="5">
        <f>30/H1133*919501</f>
        <v>49.93840111710176</v>
      </c>
      <c r="I1134" s="5">
        <f>30/I1133*884918</f>
        <v>54.930342376535094</v>
      </c>
      <c r="J1134" s="5">
        <f>30/J1133*882064</f>
        <v>61.32901101015749</v>
      </c>
      <c r="K1134" s="5">
        <f>30/K1133*921958</f>
        <v>52.33537097534996</v>
      </c>
      <c r="L1134" s="5">
        <f>30/L1133*917099</f>
        <v>64.10773986330575</v>
      </c>
      <c r="M1134" s="5">
        <f>30/M1133*885671</f>
        <v>49.11965429900645</v>
      </c>
      <c r="N1134" s="5">
        <f>30/N1133*853174</f>
        <v>56.57406150110423</v>
      </c>
      <c r="O1134" s="5">
        <f>30/O1133*836172</f>
        <v>59.156640131721126</v>
      </c>
      <c r="P1134" s="5">
        <f>30/P1133*849198</f>
        <v>54.22748401382734</v>
      </c>
      <c r="Q1134" s="5">
        <f>30/Q1133*849984</f>
        <v>60.72342315918821</v>
      </c>
      <c r="R1134" s="5">
        <f>SUM(F1134:Q1134)/$D$10</f>
        <v>56.250790260697556</v>
      </c>
      <c r="S1134" s="15"/>
      <c r="T1134" s="5">
        <f>SUM(F1134:H1134)/3</f>
        <v>54.16858526605834</v>
      </c>
      <c r="U1134" s="5">
        <f>SUM(I1134:K1134)/3</f>
        <v>56.19824145401418</v>
      </c>
      <c r="V1134" s="5">
        <f>SUM(L1134:N1134)/3</f>
        <v>56.60048522113882</v>
      </c>
      <c r="W1134" s="5">
        <f>SUM(O1134:Q1134)/3</f>
        <v>58.03584910157889</v>
      </c>
      <c r="X1134" s="1"/>
      <c r="Y1134" s="1"/>
      <c r="Z1134" s="1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</row>
    <row r="1135" spans="1:42" ht="12.75">
      <c r="A1135" s="1"/>
      <c r="B1135" s="5"/>
      <c r="C1135" s="1"/>
      <c r="D1135" s="1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15"/>
      <c r="T1135" s="5"/>
      <c r="U1135" s="5"/>
      <c r="V1135" s="5"/>
      <c r="W1135" s="5"/>
      <c r="X1135" s="1"/>
      <c r="Y1135" s="1"/>
      <c r="Z1135" s="1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</row>
    <row r="1136" spans="1:42" ht="12.75">
      <c r="A1136" s="1"/>
      <c r="B1136" s="5"/>
      <c r="C1136" s="5" t="s">
        <v>342</v>
      </c>
      <c r="D1136" s="5"/>
      <c r="E1136" s="5">
        <f>I114+I115+I116</f>
        <v>0</v>
      </c>
      <c r="F1136" s="5">
        <f aca="true" t="shared" si="659" ref="F1136:Q1136">E1136</f>
        <v>0</v>
      </c>
      <c r="G1136" s="5">
        <f t="shared" si="659"/>
        <v>0</v>
      </c>
      <c r="H1136" s="5">
        <f t="shared" si="659"/>
        <v>0</v>
      </c>
      <c r="I1136" s="5">
        <f t="shared" si="659"/>
        <v>0</v>
      </c>
      <c r="J1136" s="5">
        <f t="shared" si="659"/>
        <v>0</v>
      </c>
      <c r="K1136" s="5">
        <f t="shared" si="659"/>
        <v>0</v>
      </c>
      <c r="L1136" s="5">
        <f t="shared" si="659"/>
        <v>0</v>
      </c>
      <c r="M1136" s="5">
        <f t="shared" si="659"/>
        <v>0</v>
      </c>
      <c r="N1136" s="5">
        <f t="shared" si="659"/>
        <v>0</v>
      </c>
      <c r="O1136" s="5">
        <f t="shared" si="659"/>
        <v>0</v>
      </c>
      <c r="P1136" s="5">
        <f t="shared" si="659"/>
        <v>0</v>
      </c>
      <c r="Q1136" s="5">
        <f t="shared" si="659"/>
        <v>0</v>
      </c>
      <c r="R1136" s="5">
        <f>SUM(F1136:Q1136)/$D$10</f>
        <v>0</v>
      </c>
      <c r="S1136" s="15"/>
      <c r="T1136" s="5">
        <f>SUM(F1136:H1136)/3</f>
        <v>0</v>
      </c>
      <c r="U1136" s="5">
        <f>SUM(I1136:K1136)/3</f>
        <v>0</v>
      </c>
      <c r="V1136" s="5">
        <f>SUM(L1136:N1136)/3</f>
        <v>0</v>
      </c>
      <c r="W1136" s="5">
        <f>SUM(O1136:Q1136)/3</f>
        <v>0</v>
      </c>
      <c r="X1136" s="1"/>
      <c r="Y1136" s="1"/>
      <c r="Z1136" s="1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</row>
    <row r="1137" spans="1:42" ht="12.75">
      <c r="A1137" s="1"/>
      <c r="B1137" s="5"/>
      <c r="C1137" s="1"/>
      <c r="D1137" s="1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15"/>
      <c r="T1137" s="5"/>
      <c r="U1137" s="5"/>
      <c r="V1137" s="5"/>
      <c r="W1137" s="5"/>
      <c r="X1137" s="1"/>
      <c r="Y1137" s="1"/>
      <c r="Z1137" s="1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</row>
    <row r="1138" spans="1:42" ht="12.75">
      <c r="A1138" s="1"/>
      <c r="B1138" s="5"/>
      <c r="C1138" s="5" t="s">
        <v>343</v>
      </c>
      <c r="D1138" s="5"/>
      <c r="E1138" s="5">
        <f>I113+I125-E1132-E1136+I129</f>
        <v>0</v>
      </c>
      <c r="F1138" s="5">
        <f aca="true" t="shared" si="660" ref="F1138:Q1138">E1138</f>
        <v>0</v>
      </c>
      <c r="G1138" s="5">
        <f t="shared" si="660"/>
        <v>0</v>
      </c>
      <c r="H1138" s="5">
        <f t="shared" si="660"/>
        <v>0</v>
      </c>
      <c r="I1138" s="5">
        <f t="shared" si="660"/>
        <v>0</v>
      </c>
      <c r="J1138" s="5">
        <f t="shared" si="660"/>
        <v>0</v>
      </c>
      <c r="K1138" s="5">
        <f t="shared" si="660"/>
        <v>0</v>
      </c>
      <c r="L1138" s="5">
        <f t="shared" si="660"/>
        <v>0</v>
      </c>
      <c r="M1138" s="5">
        <f t="shared" si="660"/>
        <v>0</v>
      </c>
      <c r="N1138" s="5">
        <f t="shared" si="660"/>
        <v>0</v>
      </c>
      <c r="O1138" s="5">
        <f t="shared" si="660"/>
        <v>0</v>
      </c>
      <c r="P1138" s="5">
        <f t="shared" si="660"/>
        <v>0</v>
      </c>
      <c r="Q1138" s="5">
        <f t="shared" si="660"/>
        <v>0</v>
      </c>
      <c r="R1138" s="5">
        <f>SUM(F1138:Q1138)/$D$10</f>
        <v>0</v>
      </c>
      <c r="S1138" s="15"/>
      <c r="T1138" s="5">
        <f>SUM(F1138:H1138)/3</f>
        <v>0</v>
      </c>
      <c r="U1138" s="5">
        <f>SUM(I1138:K1138)/3</f>
        <v>0</v>
      </c>
      <c r="V1138" s="5">
        <f>SUM(L1138:N1138)/3</f>
        <v>0</v>
      </c>
      <c r="W1138" s="5">
        <f>SUM(O1138:Q1138)/3</f>
        <v>0</v>
      </c>
      <c r="X1138" s="1"/>
      <c r="Y1138" s="1"/>
      <c r="Z1138" s="1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</row>
    <row r="1139" spans="1:42" ht="12.75">
      <c r="A1139" s="1"/>
      <c r="B1139" s="5"/>
      <c r="C1139" s="1"/>
      <c r="D1139" s="1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15"/>
      <c r="T1139" s="5"/>
      <c r="U1139" s="5"/>
      <c r="V1139" s="5"/>
      <c r="W1139" s="5"/>
      <c r="X1139" s="1"/>
      <c r="Y1139" s="1"/>
      <c r="Z1139" s="1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</row>
    <row r="1140" spans="1:42" ht="12.75">
      <c r="A1140" s="1"/>
      <c r="B1140" s="5">
        <v>3</v>
      </c>
      <c r="C1140" s="5" t="s">
        <v>344</v>
      </c>
      <c r="D1140" s="5"/>
      <c r="E1140" s="5">
        <f aca="true" t="shared" si="661" ref="E1140:Q1140">E1112-E1130</f>
        <v>1241492</v>
      </c>
      <c r="F1140" s="5">
        <f t="shared" si="661"/>
        <v>1222947.25527</v>
      </c>
      <c r="G1140" s="5">
        <f t="shared" si="661"/>
        <v>1101038.1703853002</v>
      </c>
      <c r="H1140" s="5">
        <f t="shared" si="661"/>
        <v>1155860.1429554</v>
      </c>
      <c r="I1140" s="5">
        <f t="shared" si="661"/>
        <v>1365916.5282647</v>
      </c>
      <c r="J1140" s="5">
        <f t="shared" si="661"/>
        <v>1428045.3752992</v>
      </c>
      <c r="K1140" s="5">
        <f t="shared" si="661"/>
        <v>1502851.8509610998</v>
      </c>
      <c r="L1140" s="5">
        <f t="shared" si="661"/>
        <v>1492778.4966507</v>
      </c>
      <c r="M1140" s="5">
        <f t="shared" si="661"/>
        <v>1725847.4899392994</v>
      </c>
      <c r="N1140" s="5">
        <f t="shared" si="661"/>
        <v>1854791.164525</v>
      </c>
      <c r="O1140" s="5">
        <f t="shared" si="661"/>
        <v>1922435.1937305</v>
      </c>
      <c r="P1140" s="5">
        <f t="shared" si="661"/>
        <v>1904926.1645812</v>
      </c>
      <c r="Q1140" s="5">
        <f t="shared" si="661"/>
        <v>1677925.4835284995</v>
      </c>
      <c r="R1140" s="5">
        <f>SUM(F1140:Q1140)/$D$10</f>
        <v>1529613.6096742414</v>
      </c>
      <c r="S1140" s="15"/>
      <c r="T1140" s="5">
        <f>SUM(F1140:H1140)/3</f>
        <v>1159948.5228702335</v>
      </c>
      <c r="U1140" s="5">
        <f>SUM(I1140:K1140)/3</f>
        <v>1432271.2515083335</v>
      </c>
      <c r="V1140" s="5">
        <f>SUM(L1140:N1140)/3</f>
        <v>1691139.0503716664</v>
      </c>
      <c r="W1140" s="5">
        <f>SUM(O1140:Q1140)/3</f>
        <v>1835095.6139467333</v>
      </c>
      <c r="X1140" s="1"/>
      <c r="Y1140" s="1"/>
      <c r="Z1140" s="1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</row>
    <row r="1141" spans="1:42" ht="12.75">
      <c r="A1141" s="1"/>
      <c r="B1141" s="5"/>
      <c r="C1141" s="1"/>
      <c r="D1141" s="1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15"/>
      <c r="T1141" s="5"/>
      <c r="U1141" s="5"/>
      <c r="V1141" s="5"/>
      <c r="W1141" s="5"/>
      <c r="X1141" s="1"/>
      <c r="Y1141" s="1"/>
      <c r="Z1141" s="1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</row>
    <row r="1142" spans="1:42" ht="12.75">
      <c r="A1142" s="1"/>
      <c r="B1142" s="5">
        <v>4</v>
      </c>
      <c r="C1142" s="5" t="s">
        <v>345</v>
      </c>
      <c r="D1142" s="5"/>
      <c r="E1142" s="5"/>
      <c r="F1142" s="5">
        <f aca="true" t="shared" si="662" ref="F1142:Q1142">F1140-E1140</f>
        <v>-18544.74472999992</v>
      </c>
      <c r="G1142" s="5">
        <f t="shared" si="662"/>
        <v>-121909.0848846999</v>
      </c>
      <c r="H1142" s="5">
        <f t="shared" si="662"/>
        <v>54821.97257009987</v>
      </c>
      <c r="I1142" s="5">
        <f t="shared" si="662"/>
        <v>210056.38530929992</v>
      </c>
      <c r="J1142" s="5">
        <f t="shared" si="662"/>
        <v>62128.84703449998</v>
      </c>
      <c r="K1142" s="5">
        <f t="shared" si="662"/>
        <v>74806.4756618999</v>
      </c>
      <c r="L1142" s="5">
        <f t="shared" si="662"/>
        <v>-10073.354310399853</v>
      </c>
      <c r="M1142" s="5">
        <f t="shared" si="662"/>
        <v>233068.99328859942</v>
      </c>
      <c r="N1142" s="5">
        <f t="shared" si="662"/>
        <v>128943.6745857005</v>
      </c>
      <c r="O1142" s="5">
        <f t="shared" si="662"/>
        <v>67644.02920550015</v>
      </c>
      <c r="P1142" s="5">
        <f t="shared" si="662"/>
        <v>-17509.029149299953</v>
      </c>
      <c r="Q1142" s="5">
        <f t="shared" si="662"/>
        <v>-227000.68105270062</v>
      </c>
      <c r="R1142" s="5">
        <f>SUM(F1142:Q1142)/$D$10</f>
        <v>36369.45696070829</v>
      </c>
      <c r="S1142" s="15"/>
      <c r="T1142" s="5">
        <f>SUM(F1142:H1142)/3</f>
        <v>-28543.952348199982</v>
      </c>
      <c r="U1142" s="5">
        <f>SUM(I1142:K1142)/3</f>
        <v>115663.9026685666</v>
      </c>
      <c r="V1142" s="5">
        <f>SUM(L1142:N1142)/3</f>
        <v>117313.10452130002</v>
      </c>
      <c r="W1142" s="5">
        <f>SUM(O1142:Q1142)/3</f>
        <v>-58955.226998833474</v>
      </c>
      <c r="X1142" s="1"/>
      <c r="Y1142" s="1"/>
      <c r="Z1142" s="1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</row>
    <row r="1143" spans="1:42" ht="12.75">
      <c r="A1143" s="1"/>
      <c r="B1143" s="5"/>
      <c r="C1143" s="1"/>
      <c r="D1143" s="1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15"/>
      <c r="T1143" s="5"/>
      <c r="U1143" s="5"/>
      <c r="V1143" s="5"/>
      <c r="W1143" s="5"/>
      <c r="X1143" s="1"/>
      <c r="Y1143" s="1"/>
      <c r="Z1143" s="1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</row>
    <row r="1144" spans="1:42" ht="12.75">
      <c r="A1144" s="1"/>
      <c r="B1144" s="12">
        <v>5</v>
      </c>
      <c r="C1144" s="12" t="s">
        <v>346</v>
      </c>
      <c r="D1144" s="12"/>
      <c r="E1144" s="12"/>
      <c r="F1144" s="12">
        <f>SUM($F$1142:F1142)</f>
        <v>-18544.74472999992</v>
      </c>
      <c r="G1144" s="12">
        <f>SUM($F$1142:G1142)</f>
        <v>-140453.82961469982</v>
      </c>
      <c r="H1144" s="12">
        <f>SUM($F$1142:H1142)</f>
        <v>-85631.85704459995</v>
      </c>
      <c r="I1144" s="12">
        <f>SUM($F$1142:I1142)</f>
        <v>124424.52826469997</v>
      </c>
      <c r="J1144" s="12">
        <f>SUM($F$1142:J1142)</f>
        <v>186553.37529919995</v>
      </c>
      <c r="K1144" s="12">
        <f>SUM($F$1142:K1142)</f>
        <v>261359.85096109984</v>
      </c>
      <c r="L1144" s="12">
        <f>SUM($F$1142:L1142)</f>
        <v>251286.4966507</v>
      </c>
      <c r="M1144" s="12">
        <f>SUM($F$1142:M1142)</f>
        <v>484355.4899392994</v>
      </c>
      <c r="N1144" s="12">
        <f>SUM($F$1142:N1142)</f>
        <v>613299.1645249999</v>
      </c>
      <c r="O1144" s="12">
        <f>SUM($F$1142:O1142)</f>
        <v>680943.1937305001</v>
      </c>
      <c r="P1144" s="12">
        <f>SUM($F$1142:P1142)</f>
        <v>663434.1645812001</v>
      </c>
      <c r="Q1144" s="12">
        <f>SUM($F$1142:Q1142)</f>
        <v>436433.4835284995</v>
      </c>
      <c r="R1144" s="12"/>
      <c r="S1144" s="15"/>
      <c r="T1144" s="5"/>
      <c r="U1144" s="5"/>
      <c r="V1144" s="5"/>
      <c r="W1144" s="5"/>
      <c r="X1144" s="1"/>
      <c r="Y1144" s="1"/>
      <c r="Z1144" s="1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</row>
    <row r="1145" spans="1:4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5"/>
      <c r="T1145" s="1"/>
      <c r="U1145" s="1"/>
      <c r="V1145" s="1"/>
      <c r="W1145" s="1"/>
      <c r="X1145" s="1"/>
      <c r="Y1145" s="1"/>
      <c r="Z1145" s="1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</row>
    <row r="1146" spans="1:42" ht="12.75">
      <c r="A1146" s="3">
        <v>17</v>
      </c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5"/>
      <c r="T1146" s="1"/>
      <c r="U1146" s="1"/>
      <c r="V1146" s="1"/>
      <c r="W1146" s="1"/>
      <c r="X1146" s="1"/>
      <c r="Y1146" s="1"/>
      <c r="Z1146" s="1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</row>
    <row r="1147" spans="1:42" ht="12.75">
      <c r="A1147" s="1"/>
      <c r="B1147" s="3" t="s">
        <v>233</v>
      </c>
      <c r="C1147" s="3" t="s">
        <v>415</v>
      </c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5"/>
      <c r="T1147" s="1"/>
      <c r="U1147" s="1"/>
      <c r="V1147" s="1"/>
      <c r="W1147" s="1"/>
      <c r="X1147" s="1"/>
      <c r="Y1147" s="1"/>
      <c r="Z1147" s="1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</row>
    <row r="1148" spans="1:42" ht="12.75">
      <c r="A1148" s="1"/>
      <c r="B1148" s="1"/>
      <c r="C1148" s="1"/>
      <c r="D1148" s="1"/>
      <c r="E1148" s="1"/>
      <c r="F1148" s="1" t="str">
        <f>D8</f>
        <v> - EUR</v>
      </c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5"/>
      <c r="T1148" s="1" t="str">
        <f>F1148</f>
        <v> - EUR</v>
      </c>
      <c r="U1148" s="1"/>
      <c r="V1148" s="1"/>
      <c r="W1148" s="1"/>
      <c r="X1148" s="1"/>
      <c r="Y1148" s="1"/>
      <c r="Z1148" s="1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</row>
    <row r="1149" spans="1:42" ht="12.75">
      <c r="A1149" s="1"/>
      <c r="B1149" s="8" t="str">
        <f>B162</f>
        <v> No.</v>
      </c>
      <c r="C1149" s="8" t="str">
        <f>C1013</f>
        <v>Description</v>
      </c>
      <c r="D1149" s="8"/>
      <c r="E1149" s="8"/>
      <c r="F1149" s="14"/>
      <c r="G1149" s="14" t="str">
        <f>G162</f>
        <v>  By month</v>
      </c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8" t="str">
        <f>R162</f>
        <v>    Total</v>
      </c>
      <c r="S1149" s="15"/>
      <c r="T1149" s="5"/>
      <c r="U1149" s="5" t="str">
        <f>U162</f>
        <v>Quarterly</v>
      </c>
      <c r="V1149" s="5"/>
      <c r="W1149" s="5"/>
      <c r="X1149" s="1"/>
      <c r="Y1149" s="1"/>
      <c r="Z1149" s="1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</row>
    <row r="1150" spans="1:42" ht="12.75">
      <c r="A1150" s="1"/>
      <c r="B1150" s="12" t="str">
        <f>B163</f>
        <v> </v>
      </c>
      <c r="C1150" s="12" t="s">
        <v>1</v>
      </c>
      <c r="D1150" s="12"/>
      <c r="E1150" s="12"/>
      <c r="F1150" s="12" t="str">
        <f aca="true" t="shared" si="663" ref="F1150:Q1150">D11</f>
        <v>        1</v>
      </c>
      <c r="G1150" s="12" t="str">
        <f t="shared" si="663"/>
        <v>        2</v>
      </c>
      <c r="H1150" s="12" t="str">
        <f t="shared" si="663"/>
        <v>        3</v>
      </c>
      <c r="I1150" s="12" t="str">
        <f t="shared" si="663"/>
        <v>        4</v>
      </c>
      <c r="J1150" s="12" t="str">
        <f t="shared" si="663"/>
        <v>        5</v>
      </c>
      <c r="K1150" s="12" t="str">
        <f t="shared" si="663"/>
        <v>        6</v>
      </c>
      <c r="L1150" s="12" t="str">
        <f t="shared" si="663"/>
        <v>        7</v>
      </c>
      <c r="M1150" s="12" t="str">
        <f t="shared" si="663"/>
        <v>        8</v>
      </c>
      <c r="N1150" s="12" t="str">
        <f t="shared" si="663"/>
        <v>        9</v>
      </c>
      <c r="O1150" s="12" t="str">
        <f t="shared" si="663"/>
        <v>        10</v>
      </c>
      <c r="P1150" s="12" t="str">
        <f t="shared" si="663"/>
        <v>        11</v>
      </c>
      <c r="Q1150" s="12" t="str">
        <f t="shared" si="663"/>
        <v>        12</v>
      </c>
      <c r="R1150" s="12" t="str">
        <f>R163</f>
        <v> </v>
      </c>
      <c r="S1150" s="15"/>
      <c r="T1150" s="5" t="str">
        <f>T163</f>
        <v>       Q1</v>
      </c>
      <c r="U1150" s="5" t="str">
        <f>U163</f>
        <v>       Q2</v>
      </c>
      <c r="V1150" s="5" t="str">
        <f>V163</f>
        <v>       Q3</v>
      </c>
      <c r="W1150" s="5" t="str">
        <f>W163</f>
        <v>       Q4</v>
      </c>
      <c r="X1150" s="1"/>
      <c r="Y1150" s="1"/>
      <c r="Z1150" s="1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</row>
    <row r="1151" spans="1:42" ht="12.75">
      <c r="A1151" s="1"/>
      <c r="B1151" s="5"/>
      <c r="C1151" s="1"/>
      <c r="D1151" s="1"/>
      <c r="E1151" s="1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15"/>
      <c r="T1151" s="5"/>
      <c r="U1151" s="5"/>
      <c r="V1151" s="5"/>
      <c r="W1151" s="5"/>
      <c r="X1151" s="1"/>
      <c r="Y1151" s="1"/>
      <c r="Z1151" s="1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</row>
    <row r="1152" spans="1:42" ht="12.75">
      <c r="A1152" s="1"/>
      <c r="B1152" s="5">
        <v>1</v>
      </c>
      <c r="C1152" s="5" t="s">
        <v>348</v>
      </c>
      <c r="D1152" s="5"/>
      <c r="E1152" s="5"/>
      <c r="F1152" s="5">
        <f aca="true" t="shared" si="664" ref="F1152:Q1152">SUM(F1153:F1155)</f>
        <v>414272</v>
      </c>
      <c r="G1152" s="5">
        <f t="shared" si="664"/>
        <v>589855</v>
      </c>
      <c r="H1152" s="5">
        <f t="shared" si="664"/>
        <v>681331</v>
      </c>
      <c r="I1152" s="5">
        <f t="shared" si="664"/>
        <v>746308</v>
      </c>
      <c r="J1152" s="5">
        <f t="shared" si="664"/>
        <v>714872</v>
      </c>
      <c r="K1152" s="5">
        <f t="shared" si="664"/>
        <v>680357</v>
      </c>
      <c r="L1152" s="5">
        <f t="shared" si="664"/>
        <v>658561</v>
      </c>
      <c r="M1152" s="5">
        <f t="shared" si="664"/>
        <v>751890</v>
      </c>
      <c r="N1152" s="5">
        <f t="shared" si="664"/>
        <v>920159</v>
      </c>
      <c r="O1152" s="5">
        <f t="shared" si="664"/>
        <v>1006530</v>
      </c>
      <c r="P1152" s="5">
        <f t="shared" si="664"/>
        <v>1011534</v>
      </c>
      <c r="Q1152" s="5">
        <f t="shared" si="664"/>
        <v>758193</v>
      </c>
      <c r="R1152" s="5">
        <f>SUM(F1152:Q1152)</f>
        <v>8933862</v>
      </c>
      <c r="S1152" s="15">
        <f>R1152/R$1152</f>
        <v>1</v>
      </c>
      <c r="T1152" s="5">
        <f>SUM(F1152:H1152)</f>
        <v>1685458</v>
      </c>
      <c r="U1152" s="5">
        <f>SUM(I1152:K1152)</f>
        <v>2141537</v>
      </c>
      <c r="V1152" s="5">
        <f>SUM(L1152:N1152)</f>
        <v>2330610</v>
      </c>
      <c r="W1152" s="5">
        <f>SUM(O1152:Q1152)</f>
        <v>2776257</v>
      </c>
      <c r="X1152" s="1"/>
      <c r="Y1152" s="1"/>
      <c r="Z1152" s="1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</row>
    <row r="1153" spans="1:42" ht="12.75">
      <c r="A1153" s="1"/>
      <c r="B1153" s="5"/>
      <c r="C1153" s="5" t="s">
        <v>349</v>
      </c>
      <c r="D1153" s="1"/>
      <c r="E1153" s="1"/>
      <c r="F1153" s="5">
        <f aca="true" t="shared" si="665" ref="F1153:Q1153">F368</f>
        <v>414272</v>
      </c>
      <c r="G1153" s="5">
        <f t="shared" si="665"/>
        <v>589855</v>
      </c>
      <c r="H1153" s="5">
        <f t="shared" si="665"/>
        <v>681331</v>
      </c>
      <c r="I1153" s="5">
        <f t="shared" si="665"/>
        <v>746308</v>
      </c>
      <c r="J1153" s="5">
        <f t="shared" si="665"/>
        <v>714872</v>
      </c>
      <c r="K1153" s="5">
        <f t="shared" si="665"/>
        <v>680357</v>
      </c>
      <c r="L1153" s="5">
        <f t="shared" si="665"/>
        <v>658561</v>
      </c>
      <c r="M1153" s="5">
        <f t="shared" si="665"/>
        <v>751890</v>
      </c>
      <c r="N1153" s="5">
        <f t="shared" si="665"/>
        <v>920159</v>
      </c>
      <c r="O1153" s="5">
        <f t="shared" si="665"/>
        <v>1006530</v>
      </c>
      <c r="P1153" s="5">
        <f t="shared" si="665"/>
        <v>1011534</v>
      </c>
      <c r="Q1153" s="5">
        <f t="shared" si="665"/>
        <v>758193</v>
      </c>
      <c r="R1153" s="5">
        <f>SUM(F1153:Q1153)</f>
        <v>8933862</v>
      </c>
      <c r="S1153" s="15">
        <f>R1153/R$1152</f>
        <v>1</v>
      </c>
      <c r="T1153" s="5">
        <f>SUM(F1153:H1153)</f>
        <v>1685458</v>
      </c>
      <c r="U1153" s="5">
        <f>SUM(I1153:K1153)</f>
        <v>2141537</v>
      </c>
      <c r="V1153" s="5">
        <f>SUM(L1153:N1153)</f>
        <v>2330610</v>
      </c>
      <c r="W1153" s="5">
        <f>SUM(O1153:Q1153)</f>
        <v>2776257</v>
      </c>
      <c r="X1153" s="1"/>
      <c r="Y1153" s="1"/>
      <c r="Z1153" s="1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</row>
    <row r="1154" spans="1:42" ht="12.75">
      <c r="A1154" s="1"/>
      <c r="B1154" s="5"/>
      <c r="C1154" s="5" t="s">
        <v>350</v>
      </c>
      <c r="D1154" s="1"/>
      <c r="E1154" s="1"/>
      <c r="F1154" s="5">
        <v>0</v>
      </c>
      <c r="G1154" s="5">
        <v>0</v>
      </c>
      <c r="H1154" s="5">
        <v>0</v>
      </c>
      <c r="I1154" s="5">
        <v>0</v>
      </c>
      <c r="J1154" s="5">
        <v>0</v>
      </c>
      <c r="K1154" s="5">
        <v>0</v>
      </c>
      <c r="L1154" s="5">
        <v>0</v>
      </c>
      <c r="M1154" s="5">
        <v>0</v>
      </c>
      <c r="N1154" s="5">
        <v>0</v>
      </c>
      <c r="O1154" s="5">
        <v>0</v>
      </c>
      <c r="P1154" s="5">
        <v>0</v>
      </c>
      <c r="Q1154" s="5">
        <v>0</v>
      </c>
      <c r="R1154" s="5">
        <f>SUM(F1154:Q1154)</f>
        <v>0</v>
      </c>
      <c r="S1154" s="15">
        <f>R1154/R$1152</f>
        <v>0</v>
      </c>
      <c r="T1154" s="5">
        <f>SUM(F1154:H1154)</f>
        <v>0</v>
      </c>
      <c r="U1154" s="5">
        <f>SUM(I1154:K1154)</f>
        <v>0</v>
      </c>
      <c r="V1154" s="5">
        <f>SUM(L1154:N1154)</f>
        <v>0</v>
      </c>
      <c r="W1154" s="5">
        <f>SUM(O1154:Q1154)</f>
        <v>0</v>
      </c>
      <c r="X1154" s="1"/>
      <c r="Y1154" s="1"/>
      <c r="Z1154" s="1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</row>
    <row r="1155" spans="1:42" ht="12.75">
      <c r="A1155" s="1"/>
      <c r="B1155" s="5"/>
      <c r="C1155" s="5" t="s">
        <v>351</v>
      </c>
      <c r="D1155" s="1"/>
      <c r="E1155" s="1"/>
      <c r="F1155" s="5">
        <v>0</v>
      </c>
      <c r="G1155" s="5">
        <v>0</v>
      </c>
      <c r="H1155" s="5">
        <v>0</v>
      </c>
      <c r="I1155" s="5">
        <v>0</v>
      </c>
      <c r="J1155" s="5">
        <v>0</v>
      </c>
      <c r="K1155" s="5">
        <v>0</v>
      </c>
      <c r="L1155" s="5">
        <v>0</v>
      </c>
      <c r="M1155" s="5">
        <v>0</v>
      </c>
      <c r="N1155" s="5">
        <v>0</v>
      </c>
      <c r="O1155" s="5">
        <v>0</v>
      </c>
      <c r="P1155" s="5">
        <v>0</v>
      </c>
      <c r="Q1155" s="5">
        <v>0</v>
      </c>
      <c r="R1155" s="5">
        <f>SUM(F1155:Q1155)</f>
        <v>0</v>
      </c>
      <c r="S1155" s="15">
        <f>R1155/R$1152</f>
        <v>0</v>
      </c>
      <c r="T1155" s="5">
        <f>SUM(F1155:H1155)</f>
        <v>0</v>
      </c>
      <c r="U1155" s="5">
        <f>SUM(I1155:K1155)</f>
        <v>0</v>
      </c>
      <c r="V1155" s="5">
        <f>SUM(L1155:N1155)</f>
        <v>0</v>
      </c>
      <c r="W1155" s="5">
        <f>SUM(O1155:Q1155)</f>
        <v>0</v>
      </c>
      <c r="X1155" s="1"/>
      <c r="Y1155" s="1"/>
      <c r="Z1155" s="1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</row>
    <row r="1156" spans="1:42" ht="12.75">
      <c r="A1156" s="1"/>
      <c r="B1156" s="5"/>
      <c r="C1156" s="1"/>
      <c r="D1156" s="1"/>
      <c r="E1156" s="1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15"/>
      <c r="T1156" s="5"/>
      <c r="U1156" s="5"/>
      <c r="V1156" s="5"/>
      <c r="W1156" s="5"/>
      <c r="X1156" s="1"/>
      <c r="Y1156" s="1"/>
      <c r="Z1156" s="1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</row>
    <row r="1157" spans="1:42" ht="12.75">
      <c r="A1157" s="1"/>
      <c r="B1157" s="5">
        <v>2</v>
      </c>
      <c r="C1157" s="5" t="s">
        <v>352</v>
      </c>
      <c r="D1157" s="5"/>
      <c r="E1157" s="5"/>
      <c r="F1157" s="5">
        <f aca="true" t="shared" si="666" ref="F1157:Q1157">F1007</f>
        <v>229714.8964885</v>
      </c>
      <c r="G1157" s="5">
        <f t="shared" si="666"/>
        <v>332502.4818847</v>
      </c>
      <c r="H1157" s="5">
        <f t="shared" si="666"/>
        <v>384185.1486298999</v>
      </c>
      <c r="I1157" s="5">
        <f t="shared" si="666"/>
        <v>423894.2538907001</v>
      </c>
      <c r="J1157" s="5">
        <f t="shared" si="666"/>
        <v>402040.9079655</v>
      </c>
      <c r="K1157" s="5">
        <f t="shared" si="666"/>
        <v>379646.9025380999</v>
      </c>
      <c r="L1157" s="5">
        <f t="shared" si="666"/>
        <v>363507.0345103999</v>
      </c>
      <c r="M1157" s="5">
        <f t="shared" si="666"/>
        <v>412693.65571139986</v>
      </c>
      <c r="N1157" s="5">
        <f t="shared" si="666"/>
        <v>520720.02661430003</v>
      </c>
      <c r="O1157" s="5">
        <f t="shared" si="666"/>
        <v>568124.3659945</v>
      </c>
      <c r="P1157" s="5">
        <f t="shared" si="666"/>
        <v>572027.5951492997</v>
      </c>
      <c r="Q1157" s="5">
        <f t="shared" si="666"/>
        <v>414605.57625270006</v>
      </c>
      <c r="R1157" s="5">
        <f>SUM(F1157:Q1157)</f>
        <v>5003662.845629999</v>
      </c>
      <c r="S1157" s="15">
        <f>R1157/R$1152</f>
        <v>0.5600783676342884</v>
      </c>
      <c r="T1157" s="5">
        <f>SUM(F1157:H1157)</f>
        <v>946402.5270030999</v>
      </c>
      <c r="U1157" s="5">
        <f>SUM(I1157:K1157)</f>
        <v>1205582.0643942999</v>
      </c>
      <c r="V1157" s="5">
        <f>SUM(L1157:N1157)</f>
        <v>1296920.7168360997</v>
      </c>
      <c r="W1157" s="5">
        <f>SUM(O1157:Q1157)</f>
        <v>1554757.5373964997</v>
      </c>
      <c r="X1157" s="1"/>
      <c r="Y1157" s="1"/>
      <c r="Z1157" s="1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</row>
    <row r="1158" spans="1:42" ht="12.75">
      <c r="A1158" s="1"/>
      <c r="B1158" s="5"/>
      <c r="C1158" s="1"/>
      <c r="D1158" s="1"/>
      <c r="E1158" s="1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15"/>
      <c r="T1158" s="5"/>
      <c r="U1158" s="5"/>
      <c r="V1158" s="5"/>
      <c r="W1158" s="5"/>
      <c r="X1158" s="1"/>
      <c r="Y1158" s="1"/>
      <c r="Z1158" s="1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</row>
    <row r="1159" spans="1:42" ht="12.75">
      <c r="A1159" s="1"/>
      <c r="B1159" s="5">
        <v>3</v>
      </c>
      <c r="C1159" s="5" t="s">
        <v>353</v>
      </c>
      <c r="D1159" s="5"/>
      <c r="E1159" s="5"/>
      <c r="F1159" s="5">
        <f aca="true" t="shared" si="667" ref="F1159:Q1159">F1160+F1161</f>
        <v>100880</v>
      </c>
      <c r="G1159" s="5">
        <f t="shared" si="667"/>
        <v>100880</v>
      </c>
      <c r="H1159" s="5">
        <f t="shared" si="667"/>
        <v>100880</v>
      </c>
      <c r="I1159" s="5">
        <f t="shared" si="667"/>
        <v>100880</v>
      </c>
      <c r="J1159" s="5">
        <f t="shared" si="667"/>
        <v>100880</v>
      </c>
      <c r="K1159" s="5">
        <f t="shared" si="667"/>
        <v>100880</v>
      </c>
      <c r="L1159" s="5">
        <f t="shared" si="667"/>
        <v>100880</v>
      </c>
      <c r="M1159" s="5">
        <f t="shared" si="667"/>
        <v>100880</v>
      </c>
      <c r="N1159" s="5">
        <f t="shared" si="667"/>
        <v>100880</v>
      </c>
      <c r="O1159" s="5">
        <f t="shared" si="667"/>
        <v>100880</v>
      </c>
      <c r="P1159" s="5">
        <f t="shared" si="667"/>
        <v>100880</v>
      </c>
      <c r="Q1159" s="5">
        <f t="shared" si="667"/>
        <v>100880</v>
      </c>
      <c r="R1159" s="5">
        <f>SUM(F1159:Q1159)</f>
        <v>1210560</v>
      </c>
      <c r="S1159" s="15">
        <f>R1159/R$1152</f>
        <v>0.1355024288488002</v>
      </c>
      <c r="T1159" s="5">
        <f>SUM(F1159:H1159)</f>
        <v>302640</v>
      </c>
      <c r="U1159" s="5">
        <f>SUM(I1159:K1159)</f>
        <v>302640</v>
      </c>
      <c r="V1159" s="5">
        <f>SUM(L1159:N1159)</f>
        <v>302640</v>
      </c>
      <c r="W1159" s="5">
        <f>SUM(O1159:Q1159)</f>
        <v>302640</v>
      </c>
      <c r="X1159" s="1"/>
      <c r="Y1159" s="1"/>
      <c r="Z1159" s="1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</row>
    <row r="1160" spans="1:42" ht="12.75">
      <c r="A1160" s="1"/>
      <c r="B1160" s="5"/>
      <c r="C1160" s="5" t="s">
        <v>354</v>
      </c>
      <c r="D1160" s="1"/>
      <c r="E1160" s="1"/>
      <c r="F1160" s="5">
        <f aca="true" t="shared" si="668" ref="F1160:Q1160">F1099</f>
        <v>44989.978899999995</v>
      </c>
      <c r="G1160" s="5">
        <f t="shared" si="668"/>
        <v>44989.978899999995</v>
      </c>
      <c r="H1160" s="5">
        <f t="shared" si="668"/>
        <v>44989.978899999995</v>
      </c>
      <c r="I1160" s="5">
        <f t="shared" si="668"/>
        <v>44989.978899999995</v>
      </c>
      <c r="J1160" s="5">
        <f t="shared" si="668"/>
        <v>44989.978899999995</v>
      </c>
      <c r="K1160" s="5">
        <f t="shared" si="668"/>
        <v>44989.978899999995</v>
      </c>
      <c r="L1160" s="5">
        <f t="shared" si="668"/>
        <v>44989.978899999995</v>
      </c>
      <c r="M1160" s="5">
        <f t="shared" si="668"/>
        <v>44989.978899999995</v>
      </c>
      <c r="N1160" s="5">
        <f t="shared" si="668"/>
        <v>44989.978899999995</v>
      </c>
      <c r="O1160" s="5">
        <f t="shared" si="668"/>
        <v>44989.978899999995</v>
      </c>
      <c r="P1160" s="5">
        <f t="shared" si="668"/>
        <v>44989.978899999995</v>
      </c>
      <c r="Q1160" s="5">
        <f t="shared" si="668"/>
        <v>44989.978899999995</v>
      </c>
      <c r="R1160" s="5">
        <f>SUM(F1160:Q1160)</f>
        <v>539879.7468</v>
      </c>
      <c r="S1160" s="15">
        <f>R1160/R$1152</f>
        <v>0.0604307237788092</v>
      </c>
      <c r="T1160" s="5">
        <f>SUM(F1160:H1160)</f>
        <v>134969.9367</v>
      </c>
      <c r="U1160" s="5">
        <f>SUM(I1160:K1160)</f>
        <v>134969.9367</v>
      </c>
      <c r="V1160" s="5">
        <f>SUM(L1160:N1160)</f>
        <v>134969.9367</v>
      </c>
      <c r="W1160" s="5">
        <f>SUM(O1160:Q1160)</f>
        <v>134969.9367</v>
      </c>
      <c r="X1160" s="1"/>
      <c r="Y1160" s="1"/>
      <c r="Z1160" s="1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</row>
    <row r="1161" spans="1:42" ht="12.75">
      <c r="A1161" s="1"/>
      <c r="B1161" s="5"/>
      <c r="C1161" s="5" t="s">
        <v>355</v>
      </c>
      <c r="D1161" s="1"/>
      <c r="E1161" s="1"/>
      <c r="F1161" s="5">
        <f aca="true" t="shared" si="669" ref="F1161:Q1161">F1100</f>
        <v>55890.021100000005</v>
      </c>
      <c r="G1161" s="5">
        <f t="shared" si="669"/>
        <v>55890.021100000005</v>
      </c>
      <c r="H1161" s="5">
        <f t="shared" si="669"/>
        <v>55890.021100000005</v>
      </c>
      <c r="I1161" s="5">
        <f t="shared" si="669"/>
        <v>55890.021100000005</v>
      </c>
      <c r="J1161" s="5">
        <f t="shared" si="669"/>
        <v>55890.021100000005</v>
      </c>
      <c r="K1161" s="5">
        <f t="shared" si="669"/>
        <v>55890.021100000005</v>
      </c>
      <c r="L1161" s="5">
        <f t="shared" si="669"/>
        <v>55890.021100000005</v>
      </c>
      <c r="M1161" s="5">
        <f t="shared" si="669"/>
        <v>55890.021100000005</v>
      </c>
      <c r="N1161" s="5">
        <f t="shared" si="669"/>
        <v>55890.021100000005</v>
      </c>
      <c r="O1161" s="5">
        <f t="shared" si="669"/>
        <v>55890.021100000005</v>
      </c>
      <c r="P1161" s="5">
        <f t="shared" si="669"/>
        <v>55890.021100000005</v>
      </c>
      <c r="Q1161" s="5">
        <f t="shared" si="669"/>
        <v>55890.021100000005</v>
      </c>
      <c r="R1161" s="5">
        <f>SUM(F1161:Q1161)</f>
        <v>670680.2532</v>
      </c>
      <c r="S1161" s="15">
        <f>R1161/R$1152</f>
        <v>0.07507170506999102</v>
      </c>
      <c r="T1161" s="5">
        <f>SUM(F1161:H1161)</f>
        <v>167670.0633</v>
      </c>
      <c r="U1161" s="5">
        <f>SUM(I1161:K1161)</f>
        <v>167670.0633</v>
      </c>
      <c r="V1161" s="5">
        <f>SUM(L1161:N1161)</f>
        <v>167670.0633</v>
      </c>
      <c r="W1161" s="5">
        <f>SUM(O1161:Q1161)</f>
        <v>167670.0633</v>
      </c>
      <c r="X1161" s="1"/>
      <c r="Y1161" s="1"/>
      <c r="Z1161" s="1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</row>
    <row r="1162" spans="1:42" ht="12.75">
      <c r="A1162" s="1"/>
      <c r="B1162" s="5"/>
      <c r="C1162" s="1"/>
      <c r="D1162" s="1"/>
      <c r="E1162" s="1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15"/>
      <c r="T1162" s="5"/>
      <c r="U1162" s="5"/>
      <c r="V1162" s="5"/>
      <c r="W1162" s="5"/>
      <c r="X1162" s="1"/>
      <c r="Y1162" s="1"/>
      <c r="Z1162" s="1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</row>
    <row r="1163" spans="1:42" ht="12.75">
      <c r="A1163" s="1"/>
      <c r="B1163" s="5">
        <v>4</v>
      </c>
      <c r="C1163" s="5" t="s">
        <v>356</v>
      </c>
      <c r="D1163" s="5"/>
      <c r="E1163" s="5"/>
      <c r="F1163" s="5">
        <f aca="true" t="shared" si="670" ref="F1163:Q1163">F1164+F1165</f>
        <v>97349</v>
      </c>
      <c r="G1163" s="5">
        <f t="shared" si="670"/>
        <v>101322</v>
      </c>
      <c r="H1163" s="5">
        <f t="shared" si="670"/>
        <v>112045</v>
      </c>
      <c r="I1163" s="5">
        <f t="shared" si="670"/>
        <v>126658</v>
      </c>
      <c r="J1163" s="5">
        <f t="shared" si="670"/>
        <v>104075</v>
      </c>
      <c r="K1163" s="5">
        <f t="shared" si="670"/>
        <v>116299</v>
      </c>
      <c r="L1163" s="5">
        <f t="shared" si="670"/>
        <v>96627</v>
      </c>
      <c r="M1163" s="5">
        <f t="shared" si="670"/>
        <v>107337</v>
      </c>
      <c r="N1163" s="5">
        <f t="shared" si="670"/>
        <v>112006</v>
      </c>
      <c r="O1163" s="5">
        <f t="shared" si="670"/>
        <v>103760</v>
      </c>
      <c r="P1163" s="5">
        <f t="shared" si="670"/>
        <v>106954</v>
      </c>
      <c r="Q1163" s="5">
        <f t="shared" si="670"/>
        <v>107635</v>
      </c>
      <c r="R1163" s="5">
        <f>SUM(F1163:Q1163)</f>
        <v>1292067</v>
      </c>
      <c r="S1163" s="15">
        <f>R1163/R$1152</f>
        <v>0.1446258068459083</v>
      </c>
      <c r="T1163" s="5">
        <f>SUM(F1163:H1163)</f>
        <v>310716</v>
      </c>
      <c r="U1163" s="5">
        <f>SUM(I1163:K1163)</f>
        <v>347032</v>
      </c>
      <c r="V1163" s="5">
        <f>SUM(L1163:N1163)</f>
        <v>315970</v>
      </c>
      <c r="W1163" s="5">
        <f>SUM(O1163:Q1163)</f>
        <v>318349</v>
      </c>
      <c r="X1163" s="1"/>
      <c r="Y1163" s="1"/>
      <c r="Z1163" s="1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</row>
    <row r="1164" spans="1:42" ht="12.75">
      <c r="A1164" s="1"/>
      <c r="B1164" s="5"/>
      <c r="C1164" s="5" t="s">
        <v>357</v>
      </c>
      <c r="D1164" s="1"/>
      <c r="E1164" s="1"/>
      <c r="F1164" s="5">
        <f aca="true" t="shared" si="671" ref="F1164:Q1164">F1056</f>
        <v>74515.82213333333</v>
      </c>
      <c r="G1164" s="5">
        <f t="shared" si="671"/>
        <v>76466.16783333334</v>
      </c>
      <c r="H1164" s="5">
        <f t="shared" si="671"/>
        <v>81730.08853333333</v>
      </c>
      <c r="I1164" s="5">
        <f t="shared" si="671"/>
        <v>88903.61023333334</v>
      </c>
      <c r="J1164" s="5">
        <f t="shared" si="671"/>
        <v>77817.61553333333</v>
      </c>
      <c r="K1164" s="5">
        <f t="shared" si="671"/>
        <v>83818.37713333333</v>
      </c>
      <c r="L1164" s="5">
        <f t="shared" si="671"/>
        <v>74161.39233333334</v>
      </c>
      <c r="M1164" s="5">
        <f t="shared" si="671"/>
        <v>79418.93133333334</v>
      </c>
      <c r="N1164" s="5">
        <f t="shared" si="671"/>
        <v>81710.94343333333</v>
      </c>
      <c r="O1164" s="5">
        <f t="shared" si="671"/>
        <v>77662.98203333333</v>
      </c>
      <c r="P1164" s="5">
        <f t="shared" si="671"/>
        <v>79230.91663333333</v>
      </c>
      <c r="Q1164" s="5">
        <f t="shared" si="671"/>
        <v>79565.21953333334</v>
      </c>
      <c r="R1164" s="5">
        <f>SUM(F1164:Q1164)</f>
        <v>955002.0667000001</v>
      </c>
      <c r="S1164" s="15">
        <f>R1164/R$1152</f>
        <v>0.1068968903593989</v>
      </c>
      <c r="T1164" s="5">
        <f>SUM(F1164:H1164)</f>
        <v>232712.0785</v>
      </c>
      <c r="U1164" s="5">
        <f>SUM(I1164:K1164)</f>
        <v>250539.6029</v>
      </c>
      <c r="V1164" s="5">
        <f>SUM(L1164:N1164)</f>
        <v>235291.26710000003</v>
      </c>
      <c r="W1164" s="5">
        <f>SUM(O1164:Q1164)</f>
        <v>236459.11819999997</v>
      </c>
      <c r="X1164" s="1"/>
      <c r="Y1164" s="1"/>
      <c r="Z1164" s="1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</row>
    <row r="1165" spans="1:42" ht="12.75">
      <c r="A1165" s="1"/>
      <c r="B1165" s="5"/>
      <c r="C1165" s="5" t="s">
        <v>358</v>
      </c>
      <c r="D1165" s="1"/>
      <c r="E1165" s="1"/>
      <c r="F1165" s="5">
        <f aca="true" t="shared" si="672" ref="F1165:Q1165">F1057</f>
        <v>22833.177866666665</v>
      </c>
      <c r="G1165" s="5">
        <f t="shared" si="672"/>
        <v>24855.83216666666</v>
      </c>
      <c r="H1165" s="5">
        <f t="shared" si="672"/>
        <v>30314.911466666672</v>
      </c>
      <c r="I1165" s="5">
        <f t="shared" si="672"/>
        <v>37754.38976666666</v>
      </c>
      <c r="J1165" s="5">
        <f t="shared" si="672"/>
        <v>26257.38446666667</v>
      </c>
      <c r="K1165" s="5">
        <f t="shared" si="672"/>
        <v>32480.622866666672</v>
      </c>
      <c r="L1165" s="5">
        <f t="shared" si="672"/>
        <v>22465.607666666663</v>
      </c>
      <c r="M1165" s="5">
        <f t="shared" si="672"/>
        <v>27918.06866666666</v>
      </c>
      <c r="N1165" s="5">
        <f t="shared" si="672"/>
        <v>30295.056566666666</v>
      </c>
      <c r="O1165" s="5">
        <f t="shared" si="672"/>
        <v>26097.017966666666</v>
      </c>
      <c r="P1165" s="5">
        <f t="shared" si="672"/>
        <v>27723.083366666673</v>
      </c>
      <c r="Q1165" s="5">
        <f t="shared" si="672"/>
        <v>28069.780466666663</v>
      </c>
      <c r="R1165" s="5">
        <f>SUM(F1165:Q1165)</f>
        <v>337064.93330000003</v>
      </c>
      <c r="S1165" s="15">
        <f>R1165/R$1152</f>
        <v>0.037728916486509424</v>
      </c>
      <c r="T1165" s="5">
        <f>SUM(F1165:H1165)</f>
        <v>78003.9215</v>
      </c>
      <c r="U1165" s="5">
        <f>SUM(I1165:K1165)</f>
        <v>96492.3971</v>
      </c>
      <c r="V1165" s="5">
        <f>SUM(L1165:N1165)</f>
        <v>80678.73289999999</v>
      </c>
      <c r="W1165" s="5">
        <f>SUM(O1165:Q1165)</f>
        <v>81889.8818</v>
      </c>
      <c r="X1165" s="1"/>
      <c r="Y1165" s="1"/>
      <c r="Z1165" s="1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</row>
    <row r="1166" spans="1:42" ht="12.75">
      <c r="A1166" s="1"/>
      <c r="B1166" s="5"/>
      <c r="C1166" s="1"/>
      <c r="D1166" s="1"/>
      <c r="E1166" s="1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15"/>
      <c r="T1166" s="5"/>
      <c r="U1166" s="5"/>
      <c r="V1166" s="5"/>
      <c r="W1166" s="5"/>
      <c r="X1166" s="1"/>
      <c r="Y1166" s="1"/>
      <c r="Z1166" s="1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</row>
    <row r="1167" spans="1:42" ht="12.75">
      <c r="A1167" s="1"/>
      <c r="B1167" s="5">
        <v>5</v>
      </c>
      <c r="C1167" s="5" t="s">
        <v>359</v>
      </c>
      <c r="D1167" s="5"/>
      <c r="E1167" s="5"/>
      <c r="F1167" s="5">
        <v>0</v>
      </c>
      <c r="G1167" s="5">
        <v>0</v>
      </c>
      <c r="H1167" s="5">
        <v>0</v>
      </c>
      <c r="I1167" s="5">
        <v>0</v>
      </c>
      <c r="J1167" s="5">
        <v>0</v>
      </c>
      <c r="K1167" s="5">
        <v>0</v>
      </c>
      <c r="L1167" s="5">
        <v>0</v>
      </c>
      <c r="M1167" s="5">
        <v>0</v>
      </c>
      <c r="N1167" s="5">
        <v>0</v>
      </c>
      <c r="O1167" s="5">
        <v>0</v>
      </c>
      <c r="P1167" s="5">
        <v>0</v>
      </c>
      <c r="Q1167" s="5">
        <v>0</v>
      </c>
      <c r="R1167" s="5">
        <f>SUM(F1167:Q1167)</f>
        <v>0</v>
      </c>
      <c r="S1167" s="15">
        <f>R1167/R$1152</f>
        <v>0</v>
      </c>
      <c r="T1167" s="5">
        <f>SUM(F1167:H1167)</f>
        <v>0</v>
      </c>
      <c r="U1167" s="5">
        <f>SUM(I1167:K1167)</f>
        <v>0</v>
      </c>
      <c r="V1167" s="5">
        <f>SUM(L1167:N1167)</f>
        <v>0</v>
      </c>
      <c r="W1167" s="5">
        <f>SUM(O1167:Q1167)</f>
        <v>0</v>
      </c>
      <c r="X1167" s="1"/>
      <c r="Y1167" s="1"/>
      <c r="Z1167" s="1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</row>
    <row r="1168" spans="1:42" ht="12.75">
      <c r="A1168" s="1"/>
      <c r="B1168" s="5"/>
      <c r="C1168" s="1"/>
      <c r="D1168" s="1"/>
      <c r="E1168" s="1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15"/>
      <c r="T1168" s="5"/>
      <c r="U1168" s="5"/>
      <c r="V1168" s="5"/>
      <c r="W1168" s="5"/>
      <c r="X1168" s="1"/>
      <c r="Y1168" s="1"/>
      <c r="Z1168" s="1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</row>
    <row r="1169" spans="1:42" ht="12.75">
      <c r="A1169" s="1"/>
      <c r="B1169" s="5">
        <v>6</v>
      </c>
      <c r="C1169" s="5" t="s">
        <v>360</v>
      </c>
      <c r="D1169" s="5"/>
      <c r="E1169" s="5"/>
      <c r="F1169" s="5">
        <v>0</v>
      </c>
      <c r="G1169" s="5">
        <v>0</v>
      </c>
      <c r="H1169" s="5">
        <v>0</v>
      </c>
      <c r="I1169" s="5">
        <v>0</v>
      </c>
      <c r="J1169" s="5">
        <v>0</v>
      </c>
      <c r="K1169" s="5">
        <v>0</v>
      </c>
      <c r="L1169" s="5">
        <v>0</v>
      </c>
      <c r="M1169" s="5">
        <v>0</v>
      </c>
      <c r="N1169" s="5">
        <v>0</v>
      </c>
      <c r="O1169" s="5">
        <v>0</v>
      </c>
      <c r="P1169" s="5">
        <v>0</v>
      </c>
      <c r="Q1169" s="5">
        <v>0</v>
      </c>
      <c r="R1169" s="5">
        <f>SUM(F1169:Q1169)</f>
        <v>0</v>
      </c>
      <c r="S1169" s="15">
        <f>R1169/R$1152</f>
        <v>0</v>
      </c>
      <c r="T1169" s="5">
        <f>SUM(F1169:H1169)</f>
        <v>0</v>
      </c>
      <c r="U1169" s="5">
        <f>SUM(I1169:K1169)</f>
        <v>0</v>
      </c>
      <c r="V1169" s="5">
        <f>SUM(L1169:N1169)</f>
        <v>0</v>
      </c>
      <c r="W1169" s="5">
        <f>SUM(O1169:Q1169)</f>
        <v>0</v>
      </c>
      <c r="X1169" s="1"/>
      <c r="Y1169" s="1"/>
      <c r="Z1169" s="1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</row>
    <row r="1170" spans="1:42" ht="12.75">
      <c r="A1170" s="1"/>
      <c r="B1170" s="5"/>
      <c r="C1170" s="1"/>
      <c r="D1170" s="1"/>
      <c r="E1170" s="1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15"/>
      <c r="T1170" s="5"/>
      <c r="U1170" s="5"/>
      <c r="V1170" s="5"/>
      <c r="W1170" s="5"/>
      <c r="X1170" s="1"/>
      <c r="Y1170" s="1"/>
      <c r="Z1170" s="1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</row>
    <row r="1171" spans="1:42" ht="12.75">
      <c r="A1171" s="1"/>
      <c r="B1171" s="5">
        <v>7</v>
      </c>
      <c r="C1171" s="5" t="s">
        <v>361</v>
      </c>
      <c r="D1171" s="5"/>
      <c r="E1171" s="5"/>
      <c r="F1171" s="5">
        <f aca="true" t="shared" si="673" ref="F1171:Q1171">F1153-F1157</f>
        <v>184557.1035115</v>
      </c>
      <c r="G1171" s="5">
        <f t="shared" si="673"/>
        <v>257352.5181153</v>
      </c>
      <c r="H1171" s="5">
        <f t="shared" si="673"/>
        <v>297145.8513701001</v>
      </c>
      <c r="I1171" s="5">
        <f t="shared" si="673"/>
        <v>322413.7461092999</v>
      </c>
      <c r="J1171" s="5">
        <f t="shared" si="673"/>
        <v>312831.0920345</v>
      </c>
      <c r="K1171" s="5">
        <f t="shared" si="673"/>
        <v>300710.0974619001</v>
      </c>
      <c r="L1171" s="5">
        <f t="shared" si="673"/>
        <v>295053.9654896001</v>
      </c>
      <c r="M1171" s="5">
        <f t="shared" si="673"/>
        <v>339196.34428860014</v>
      </c>
      <c r="N1171" s="5">
        <f t="shared" si="673"/>
        <v>399438.97338569997</v>
      </c>
      <c r="O1171" s="5">
        <f t="shared" si="673"/>
        <v>438405.6340055</v>
      </c>
      <c r="P1171" s="5">
        <f t="shared" si="673"/>
        <v>439506.4048507003</v>
      </c>
      <c r="Q1171" s="5">
        <f t="shared" si="673"/>
        <v>343587.42374729994</v>
      </c>
      <c r="R1171" s="5">
        <f>SUM(F1171:Q1171)</f>
        <v>3930199.1543700006</v>
      </c>
      <c r="S1171" s="15">
        <f>R1171/R$1152</f>
        <v>0.4399216323657116</v>
      </c>
      <c r="T1171" s="5">
        <f>SUM(F1171:H1171)</f>
        <v>739055.4729969001</v>
      </c>
      <c r="U1171" s="5">
        <f>SUM(I1171:K1171)</f>
        <v>935954.9356057</v>
      </c>
      <c r="V1171" s="5">
        <f>SUM(L1171:N1171)</f>
        <v>1033689.2831639003</v>
      </c>
      <c r="W1171" s="5">
        <f>SUM(O1171:Q1171)</f>
        <v>1221499.4626035</v>
      </c>
      <c r="X1171" s="1"/>
      <c r="Y1171" s="1"/>
      <c r="Z1171" s="1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</row>
    <row r="1172" spans="1:42" ht="12.75">
      <c r="A1172" s="1"/>
      <c r="B1172" s="5"/>
      <c r="C1172" s="1"/>
      <c r="D1172" s="1"/>
      <c r="E1172" s="1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15"/>
      <c r="T1172" s="5"/>
      <c r="U1172" s="5"/>
      <c r="V1172" s="5"/>
      <c r="W1172" s="5"/>
      <c r="X1172" s="1"/>
      <c r="Y1172" s="1"/>
      <c r="Z1172" s="1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</row>
    <row r="1173" spans="1:42" ht="12.75">
      <c r="A1173" s="1"/>
      <c r="B1173" s="5">
        <v>8</v>
      </c>
      <c r="C1173" s="5" t="s">
        <v>362</v>
      </c>
      <c r="D1173" s="5"/>
      <c r="E1173" s="5"/>
      <c r="F1173" s="5">
        <f aca="true" t="shared" si="674" ref="F1173:Q1173">F1171-F1161-F1165</f>
        <v>105833.90454483332</v>
      </c>
      <c r="G1173" s="5">
        <f t="shared" si="674"/>
        <v>176606.6648486333</v>
      </c>
      <c r="H1173" s="5">
        <f t="shared" si="674"/>
        <v>210940.91880343342</v>
      </c>
      <c r="I1173" s="5">
        <f t="shared" si="674"/>
        <v>228769.3352426332</v>
      </c>
      <c r="J1173" s="5">
        <f t="shared" si="674"/>
        <v>230683.6864678333</v>
      </c>
      <c r="K1173" s="5">
        <f t="shared" si="674"/>
        <v>212339.4534952334</v>
      </c>
      <c r="L1173" s="5">
        <f t="shared" si="674"/>
        <v>216698.3367229334</v>
      </c>
      <c r="M1173" s="5">
        <f t="shared" si="674"/>
        <v>255388.25452193347</v>
      </c>
      <c r="N1173" s="5">
        <f t="shared" si="674"/>
        <v>313253.8957190333</v>
      </c>
      <c r="O1173" s="5">
        <f t="shared" si="674"/>
        <v>356418.5949388333</v>
      </c>
      <c r="P1173" s="5">
        <f t="shared" si="674"/>
        <v>355893.3003840336</v>
      </c>
      <c r="Q1173" s="5">
        <f t="shared" si="674"/>
        <v>259627.62218063325</v>
      </c>
      <c r="R1173" s="5">
        <f>SUM(F1173:Q1173)</f>
        <v>2922453.96787</v>
      </c>
      <c r="S1173" s="15">
        <f>R1173/R$1152</f>
        <v>0.327121010809211</v>
      </c>
      <c r="T1173" s="5">
        <f>SUM(F1173:H1173)</f>
        <v>493381.48819690006</v>
      </c>
      <c r="U1173" s="5">
        <f>SUM(I1173:K1173)</f>
        <v>671792.4752056999</v>
      </c>
      <c r="V1173" s="5">
        <f>SUM(L1173:N1173)</f>
        <v>785340.4869639002</v>
      </c>
      <c r="W1173" s="5">
        <f>SUM(O1173:Q1173)</f>
        <v>971939.5175035002</v>
      </c>
      <c r="X1173" s="1"/>
      <c r="Y1173" s="1"/>
      <c r="Z1173" s="1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</row>
    <row r="1174" spans="1:42" ht="12.75">
      <c r="A1174" s="1"/>
      <c r="B1174" s="5"/>
      <c r="C1174" s="1"/>
      <c r="D1174" s="1"/>
      <c r="E1174" s="1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15"/>
      <c r="T1174" s="5"/>
      <c r="U1174" s="5"/>
      <c r="V1174" s="5"/>
      <c r="W1174" s="5"/>
      <c r="X1174" s="1"/>
      <c r="Y1174" s="1"/>
      <c r="Z1174" s="1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</row>
    <row r="1175" spans="1:42" ht="12.75">
      <c r="A1175" s="1"/>
      <c r="B1175" s="5">
        <v>9</v>
      </c>
      <c r="C1175" s="5" t="s">
        <v>363</v>
      </c>
      <c r="D1175" s="5"/>
      <c r="E1175" s="5"/>
      <c r="F1175" s="5">
        <f aca="true" t="shared" si="675" ref="F1175:Q1175">SUM(F1176:F1178)</f>
        <v>-13671.896488500002</v>
      </c>
      <c r="G1175" s="5">
        <f t="shared" si="675"/>
        <v>55150.51811529999</v>
      </c>
      <c r="H1175" s="5">
        <f t="shared" si="675"/>
        <v>84220.8513701001</v>
      </c>
      <c r="I1175" s="5">
        <f t="shared" si="675"/>
        <v>94875.74610929989</v>
      </c>
      <c r="J1175" s="5">
        <f t="shared" si="675"/>
        <v>107876.09203449998</v>
      </c>
      <c r="K1175" s="5">
        <f t="shared" si="675"/>
        <v>83531.09746190009</v>
      </c>
      <c r="L1175" s="5">
        <f t="shared" si="675"/>
        <v>97546.96548960009</v>
      </c>
      <c r="M1175" s="5">
        <f t="shared" si="675"/>
        <v>130979.34428860014</v>
      </c>
      <c r="N1175" s="5">
        <f t="shared" si="675"/>
        <v>186552.97338569997</v>
      </c>
      <c r="O1175" s="5">
        <f t="shared" si="675"/>
        <v>233765.6340055</v>
      </c>
      <c r="P1175" s="5">
        <f t="shared" si="675"/>
        <v>231672.4048507003</v>
      </c>
      <c r="Q1175" s="5">
        <f t="shared" si="675"/>
        <v>135072.42374729994</v>
      </c>
      <c r="R1175" s="5">
        <f>SUM(F1175:Q1175)</f>
        <v>1427572.1543700004</v>
      </c>
      <c r="S1175" s="15">
        <f>R1175/R$1152</f>
        <v>0.159793396671003</v>
      </c>
      <c r="T1175" s="5">
        <f>SUM(F1175:H1175)</f>
        <v>125699.47299690009</v>
      </c>
      <c r="U1175" s="5">
        <f>SUM(I1175:K1175)</f>
        <v>286282.93560569995</v>
      </c>
      <c r="V1175" s="5">
        <f>SUM(L1175:N1175)</f>
        <v>415079.2831639002</v>
      </c>
      <c r="W1175" s="5">
        <f>SUM(O1175:Q1175)</f>
        <v>600510.4626035002</v>
      </c>
      <c r="X1175" s="1"/>
      <c r="Y1175" s="1"/>
      <c r="Z1175" s="1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</row>
    <row r="1176" spans="1:42" ht="12.75">
      <c r="A1176" s="1"/>
      <c r="B1176" s="5"/>
      <c r="C1176" s="5" t="s">
        <v>364</v>
      </c>
      <c r="D1176" s="1"/>
      <c r="E1176" s="1"/>
      <c r="F1176" s="5">
        <f aca="true" t="shared" si="676" ref="F1176:Q1176">F1153-F1157-F1159-F1163</f>
        <v>-13671.896488500002</v>
      </c>
      <c r="G1176" s="5">
        <f t="shared" si="676"/>
        <v>55150.51811529999</v>
      </c>
      <c r="H1176" s="5">
        <f t="shared" si="676"/>
        <v>84220.8513701001</v>
      </c>
      <c r="I1176" s="5">
        <f t="shared" si="676"/>
        <v>94875.74610929989</v>
      </c>
      <c r="J1176" s="5">
        <f t="shared" si="676"/>
        <v>107876.09203449998</v>
      </c>
      <c r="K1176" s="5">
        <f t="shared" si="676"/>
        <v>83531.09746190009</v>
      </c>
      <c r="L1176" s="5">
        <f t="shared" si="676"/>
        <v>97546.96548960009</v>
      </c>
      <c r="M1176" s="5">
        <f t="shared" si="676"/>
        <v>130979.34428860014</v>
      </c>
      <c r="N1176" s="5">
        <f t="shared" si="676"/>
        <v>186552.97338569997</v>
      </c>
      <c r="O1176" s="5">
        <f t="shared" si="676"/>
        <v>233765.6340055</v>
      </c>
      <c r="P1176" s="5">
        <f t="shared" si="676"/>
        <v>231672.4048507003</v>
      </c>
      <c r="Q1176" s="5">
        <f t="shared" si="676"/>
        <v>135072.42374729994</v>
      </c>
      <c r="R1176" s="5">
        <f>SUM(F1176:Q1176)</f>
        <v>1427572.1543700004</v>
      </c>
      <c r="S1176" s="15">
        <f>R1176/R$1152</f>
        <v>0.159793396671003</v>
      </c>
      <c r="T1176" s="5">
        <f>SUM(F1176:H1176)</f>
        <v>125699.47299690009</v>
      </c>
      <c r="U1176" s="5">
        <f>SUM(I1176:K1176)</f>
        <v>286282.93560569995</v>
      </c>
      <c r="V1176" s="5">
        <f>SUM(L1176:N1176)</f>
        <v>415079.2831639002</v>
      </c>
      <c r="W1176" s="5">
        <f>SUM(O1176:Q1176)</f>
        <v>600510.4626035002</v>
      </c>
      <c r="X1176" s="1"/>
      <c r="Y1176" s="1"/>
      <c r="Z1176" s="1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</row>
    <row r="1177" spans="1:42" ht="12.75">
      <c r="A1177" s="1"/>
      <c r="B1177" s="5"/>
      <c r="C1177" s="5" t="s">
        <v>365</v>
      </c>
      <c r="D1177" s="1"/>
      <c r="E1177" s="1"/>
      <c r="F1177" s="5">
        <f aca="true" t="shared" si="677" ref="F1177:Q1177">F1154-F1167</f>
        <v>0</v>
      </c>
      <c r="G1177" s="5">
        <f t="shared" si="677"/>
        <v>0</v>
      </c>
      <c r="H1177" s="5">
        <f t="shared" si="677"/>
        <v>0</v>
      </c>
      <c r="I1177" s="5">
        <f t="shared" si="677"/>
        <v>0</v>
      </c>
      <c r="J1177" s="5">
        <f t="shared" si="677"/>
        <v>0</v>
      </c>
      <c r="K1177" s="5">
        <f t="shared" si="677"/>
        <v>0</v>
      </c>
      <c r="L1177" s="5">
        <f t="shared" si="677"/>
        <v>0</v>
      </c>
      <c r="M1177" s="5">
        <f t="shared" si="677"/>
        <v>0</v>
      </c>
      <c r="N1177" s="5">
        <f t="shared" si="677"/>
        <v>0</v>
      </c>
      <c r="O1177" s="5">
        <f t="shared" si="677"/>
        <v>0</v>
      </c>
      <c r="P1177" s="5">
        <f t="shared" si="677"/>
        <v>0</v>
      </c>
      <c r="Q1177" s="5">
        <f t="shared" si="677"/>
        <v>0</v>
      </c>
      <c r="R1177" s="5">
        <f>SUM(F1177:Q1177)</f>
        <v>0</v>
      </c>
      <c r="S1177" s="15">
        <f>R1177/R$1152</f>
        <v>0</v>
      </c>
      <c r="T1177" s="5">
        <f>SUM(F1177:H1177)</f>
        <v>0</v>
      </c>
      <c r="U1177" s="5">
        <f>SUM(I1177:K1177)</f>
        <v>0</v>
      </c>
      <c r="V1177" s="5">
        <f>SUM(L1177:N1177)</f>
        <v>0</v>
      </c>
      <c r="W1177" s="5">
        <f>SUM(O1177:Q1177)</f>
        <v>0</v>
      </c>
      <c r="X1177" s="1"/>
      <c r="Y1177" s="1"/>
      <c r="Z1177" s="1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</row>
    <row r="1178" spans="1:42" ht="12.75">
      <c r="A1178" s="1"/>
      <c r="B1178" s="5"/>
      <c r="C1178" s="5" t="s">
        <v>366</v>
      </c>
      <c r="D1178" s="1"/>
      <c r="E1178" s="1"/>
      <c r="F1178" s="5">
        <f aca="true" t="shared" si="678" ref="F1178:Q1178">F1155-F1169</f>
        <v>0</v>
      </c>
      <c r="G1178" s="5">
        <f t="shared" si="678"/>
        <v>0</v>
      </c>
      <c r="H1178" s="5">
        <f t="shared" si="678"/>
        <v>0</v>
      </c>
      <c r="I1178" s="5">
        <f t="shared" si="678"/>
        <v>0</v>
      </c>
      <c r="J1178" s="5">
        <f t="shared" si="678"/>
        <v>0</v>
      </c>
      <c r="K1178" s="5">
        <f t="shared" si="678"/>
        <v>0</v>
      </c>
      <c r="L1178" s="5">
        <f t="shared" si="678"/>
        <v>0</v>
      </c>
      <c r="M1178" s="5">
        <f t="shared" si="678"/>
        <v>0</v>
      </c>
      <c r="N1178" s="5">
        <f t="shared" si="678"/>
        <v>0</v>
      </c>
      <c r="O1178" s="5">
        <f t="shared" si="678"/>
        <v>0</v>
      </c>
      <c r="P1178" s="5">
        <f t="shared" si="678"/>
        <v>0</v>
      </c>
      <c r="Q1178" s="5">
        <f t="shared" si="678"/>
        <v>0</v>
      </c>
      <c r="R1178" s="5">
        <f>SUM(F1178:Q1178)</f>
        <v>0</v>
      </c>
      <c r="S1178" s="15">
        <f>R1178/R$1152</f>
        <v>0</v>
      </c>
      <c r="T1178" s="5">
        <f>SUM(F1178:H1178)</f>
        <v>0</v>
      </c>
      <c r="U1178" s="5">
        <f>SUM(I1178:K1178)</f>
        <v>0</v>
      </c>
      <c r="V1178" s="5">
        <f>SUM(L1178:N1178)</f>
        <v>0</v>
      </c>
      <c r="W1178" s="5">
        <f>SUM(O1178:Q1178)</f>
        <v>0</v>
      </c>
      <c r="X1178" s="1"/>
      <c r="Y1178" s="1"/>
      <c r="Z1178" s="1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</row>
    <row r="1179" spans="1:42" ht="12.75">
      <c r="A1179" s="1"/>
      <c r="B1179" s="5"/>
      <c r="C1179" s="1"/>
      <c r="D1179" s="1"/>
      <c r="E1179" s="1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15"/>
      <c r="T1179" s="5"/>
      <c r="U1179" s="5"/>
      <c r="V1179" s="5"/>
      <c r="W1179" s="5"/>
      <c r="X1179" s="1"/>
      <c r="Y1179" s="1"/>
      <c r="Z1179" s="1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</row>
    <row r="1180" spans="1:42" ht="12.75">
      <c r="A1180" s="1"/>
      <c r="B1180" s="5">
        <v>10</v>
      </c>
      <c r="C1180" s="5" t="s">
        <v>367</v>
      </c>
      <c r="D1180" s="5"/>
      <c r="E1180" s="15">
        <f>0.25*0</f>
        <v>0</v>
      </c>
      <c r="F1180" s="5">
        <f aca="true" t="shared" si="679" ref="F1180:Q1180">F1175*$E$1180</f>
        <v>0</v>
      </c>
      <c r="G1180" s="5">
        <f t="shared" si="679"/>
        <v>0</v>
      </c>
      <c r="H1180" s="5">
        <f t="shared" si="679"/>
        <v>0</v>
      </c>
      <c r="I1180" s="5">
        <f t="shared" si="679"/>
        <v>0</v>
      </c>
      <c r="J1180" s="5">
        <f t="shared" si="679"/>
        <v>0</v>
      </c>
      <c r="K1180" s="5">
        <f t="shared" si="679"/>
        <v>0</v>
      </c>
      <c r="L1180" s="5">
        <f t="shared" si="679"/>
        <v>0</v>
      </c>
      <c r="M1180" s="5">
        <f t="shared" si="679"/>
        <v>0</v>
      </c>
      <c r="N1180" s="5">
        <f t="shared" si="679"/>
        <v>0</v>
      </c>
      <c r="O1180" s="5">
        <f t="shared" si="679"/>
        <v>0</v>
      </c>
      <c r="P1180" s="5">
        <f t="shared" si="679"/>
        <v>0</v>
      </c>
      <c r="Q1180" s="5">
        <f t="shared" si="679"/>
        <v>0</v>
      </c>
      <c r="R1180" s="5">
        <f>SUM(F1180:Q1180)</f>
        <v>0</v>
      </c>
      <c r="S1180" s="15">
        <f>R1180/R$1152</f>
        <v>0</v>
      </c>
      <c r="T1180" s="5">
        <f>SUM(F1180:H1180)</f>
        <v>0</v>
      </c>
      <c r="U1180" s="5">
        <f>SUM(I1180:K1180)</f>
        <v>0</v>
      </c>
      <c r="V1180" s="5">
        <f>SUM(L1180:N1180)</f>
        <v>0</v>
      </c>
      <c r="W1180" s="5">
        <f>SUM(O1180:Q1180)</f>
        <v>0</v>
      </c>
      <c r="X1180" s="1"/>
      <c r="Y1180" s="1"/>
      <c r="Z1180" s="1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</row>
    <row r="1181" spans="1:42" ht="12.75">
      <c r="A1181" s="1"/>
      <c r="B1181" s="5"/>
      <c r="C1181" s="1"/>
      <c r="D1181" s="1"/>
      <c r="E1181" s="1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15"/>
      <c r="T1181" s="5"/>
      <c r="U1181" s="5"/>
      <c r="V1181" s="5"/>
      <c r="W1181" s="5"/>
      <c r="X1181" s="1"/>
      <c r="Y1181" s="1"/>
      <c r="Z1181" s="1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</row>
    <row r="1182" spans="1:42" ht="12.75">
      <c r="A1182" s="1"/>
      <c r="B1182" s="5">
        <v>11</v>
      </c>
      <c r="C1182" s="5" t="s">
        <v>368</v>
      </c>
      <c r="D1182" s="5"/>
      <c r="E1182" s="5"/>
      <c r="F1182" s="5">
        <f aca="true" t="shared" si="680" ref="F1182:Q1182">F1175-F1180</f>
        <v>-13671.896488500002</v>
      </c>
      <c r="G1182" s="5">
        <f t="shared" si="680"/>
        <v>55150.51811529999</v>
      </c>
      <c r="H1182" s="5">
        <f t="shared" si="680"/>
        <v>84220.8513701001</v>
      </c>
      <c r="I1182" s="5">
        <f t="shared" si="680"/>
        <v>94875.74610929989</v>
      </c>
      <c r="J1182" s="5">
        <f t="shared" si="680"/>
        <v>107876.09203449998</v>
      </c>
      <c r="K1182" s="5">
        <f t="shared" si="680"/>
        <v>83531.09746190009</v>
      </c>
      <c r="L1182" s="5">
        <f t="shared" si="680"/>
        <v>97546.96548960009</v>
      </c>
      <c r="M1182" s="5">
        <f t="shared" si="680"/>
        <v>130979.34428860014</v>
      </c>
      <c r="N1182" s="5">
        <f t="shared" si="680"/>
        <v>186552.97338569997</v>
      </c>
      <c r="O1182" s="5">
        <f t="shared" si="680"/>
        <v>233765.6340055</v>
      </c>
      <c r="P1182" s="5">
        <f t="shared" si="680"/>
        <v>231672.4048507003</v>
      </c>
      <c r="Q1182" s="5">
        <f t="shared" si="680"/>
        <v>135072.42374729994</v>
      </c>
      <c r="R1182" s="5">
        <f>SUM(F1182:Q1182)</f>
        <v>1427572.1543700004</v>
      </c>
      <c r="S1182" s="15">
        <f>R1182/R$1152</f>
        <v>0.159793396671003</v>
      </c>
      <c r="T1182" s="5">
        <f>SUM(F1182:H1182)</f>
        <v>125699.47299690009</v>
      </c>
      <c r="U1182" s="5">
        <f>SUM(I1182:K1182)</f>
        <v>286282.93560569995</v>
      </c>
      <c r="V1182" s="5">
        <f>SUM(L1182:N1182)</f>
        <v>415079.2831639002</v>
      </c>
      <c r="W1182" s="5">
        <f>SUM(O1182:Q1182)</f>
        <v>600510.4626035002</v>
      </c>
      <c r="X1182" s="1"/>
      <c r="Y1182" s="1"/>
      <c r="Z1182" s="1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</row>
    <row r="1183" spans="1:42" ht="12.75">
      <c r="A1183" s="1"/>
      <c r="B1183" s="5"/>
      <c r="C1183" s="1"/>
      <c r="D1183" s="1"/>
      <c r="E1183" s="1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15"/>
      <c r="T1183" s="5"/>
      <c r="U1183" s="5"/>
      <c r="V1183" s="5"/>
      <c r="W1183" s="5"/>
      <c r="X1183" s="1"/>
      <c r="Y1183" s="1"/>
      <c r="Z1183" s="1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</row>
    <row r="1184" spans="1:42" ht="12.75">
      <c r="A1184" s="1"/>
      <c r="B1184" s="5">
        <v>12</v>
      </c>
      <c r="C1184" s="5" t="s">
        <v>369</v>
      </c>
      <c r="D1184" s="5"/>
      <c r="E1184" s="5"/>
      <c r="F1184" s="5">
        <f>SUM($F$1182:F1182)</f>
        <v>-13671.896488500002</v>
      </c>
      <c r="G1184" s="5">
        <f>SUM($F$1182:G1182)</f>
        <v>41478.621626799984</v>
      </c>
      <c r="H1184" s="5">
        <f>SUM($F$1182:H1182)</f>
        <v>125699.47299690009</v>
      </c>
      <c r="I1184" s="5">
        <f>SUM($F$1182:I1182)</f>
        <v>220575.21910619998</v>
      </c>
      <c r="J1184" s="5">
        <f>SUM($F$1182:J1182)</f>
        <v>328451.31114069995</v>
      </c>
      <c r="K1184" s="5">
        <f>SUM($F$1182:K1182)</f>
        <v>411982.40860260004</v>
      </c>
      <c r="L1184" s="5">
        <f>SUM($F$1182:L1182)</f>
        <v>509529.37409220013</v>
      </c>
      <c r="M1184" s="5">
        <f>SUM($F$1182:M1182)</f>
        <v>640508.7183808002</v>
      </c>
      <c r="N1184" s="5">
        <f>SUM($F$1182:N1182)</f>
        <v>827061.6917665002</v>
      </c>
      <c r="O1184" s="5">
        <f>SUM($F$1182:O1182)</f>
        <v>1060827.3257720002</v>
      </c>
      <c r="P1184" s="5">
        <f>SUM($F$1182:P1182)</f>
        <v>1292499.7306227004</v>
      </c>
      <c r="Q1184" s="5">
        <f>SUM($F$1182:Q1182)</f>
        <v>1427572.1543700004</v>
      </c>
      <c r="R1184" s="5">
        <f>Q1184</f>
        <v>1427572.1543700004</v>
      </c>
      <c r="S1184" s="15">
        <f>R1184/R$1152</f>
        <v>0.159793396671003</v>
      </c>
      <c r="T1184" s="5">
        <f>H1184</f>
        <v>125699.47299690009</v>
      </c>
      <c r="U1184" s="5">
        <f>K1184</f>
        <v>411982.40860260004</v>
      </c>
      <c r="V1184" s="5">
        <f>N1184</f>
        <v>827061.6917665002</v>
      </c>
      <c r="W1184" s="5">
        <f>Q1184</f>
        <v>1427572.1543700004</v>
      </c>
      <c r="X1184" s="1"/>
      <c r="Y1184" s="1"/>
      <c r="Z1184" s="1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</row>
    <row r="1185" spans="1:42" ht="12.75">
      <c r="A1185" s="1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5"/>
      <c r="T1185" s="5"/>
      <c r="U1185" s="5"/>
      <c r="V1185" s="5"/>
      <c r="W1185" s="5"/>
      <c r="X1185" s="1"/>
      <c r="Y1185" s="1"/>
      <c r="Z1185" s="1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</row>
    <row r="1186" spans="1:4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5"/>
      <c r="T1186" s="1"/>
      <c r="U1186" s="1"/>
      <c r="V1186" s="1"/>
      <c r="W1186" s="1"/>
      <c r="X1186" s="1"/>
      <c r="Y1186" s="1"/>
      <c r="Z1186" s="1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</row>
    <row r="1187" spans="1:4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5"/>
      <c r="T1187" s="1"/>
      <c r="U1187" s="1"/>
      <c r="V1187" s="1"/>
      <c r="W1187" s="1"/>
      <c r="X1187" s="1"/>
      <c r="Y1187" s="1"/>
      <c r="Z1187" s="1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</row>
    <row r="1188" spans="1:42" ht="12.75">
      <c r="A1188" s="1"/>
      <c r="B1188" s="3" t="s">
        <v>234</v>
      </c>
      <c r="C1188" s="3" t="s">
        <v>416</v>
      </c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5"/>
      <c r="T1188" s="1"/>
      <c r="U1188" s="1"/>
      <c r="V1188" s="1"/>
      <c r="W1188" s="1"/>
      <c r="X1188" s="1"/>
      <c r="Y1188" s="1"/>
      <c r="Z1188" s="1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</row>
    <row r="1189" spans="1:42" ht="12.75">
      <c r="A1189" s="1"/>
      <c r="B1189" s="1"/>
      <c r="C1189" s="1"/>
      <c r="D1189" s="1"/>
      <c r="E1189" s="1"/>
      <c r="F1189" s="5" t="s">
        <v>235</v>
      </c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5"/>
      <c r="T1189" s="1"/>
      <c r="U1189" s="1"/>
      <c r="V1189" s="1"/>
      <c r="W1189" s="1"/>
      <c r="X1189" s="1"/>
      <c r="Y1189" s="1"/>
      <c r="Z1189" s="1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</row>
    <row r="1190" spans="1:42" ht="12.75">
      <c r="A1190" s="1"/>
      <c r="B1190" s="8" t="str">
        <f>B1149</f>
        <v> No.</v>
      </c>
      <c r="C1190" s="8" t="str">
        <f>C1149</f>
        <v>Description</v>
      </c>
      <c r="D1190" s="8"/>
      <c r="E1190" s="8"/>
      <c r="F1190" s="14"/>
      <c r="G1190" s="14" t="str">
        <f>G1149</f>
        <v>  By month</v>
      </c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8" t="str">
        <f>R1149</f>
        <v>    Total</v>
      </c>
      <c r="S1190" s="15"/>
      <c r="T1190" s="5"/>
      <c r="U1190" s="5" t="str">
        <f>U1149</f>
        <v>Quarterly</v>
      </c>
      <c r="V1190" s="5"/>
      <c r="W1190" s="5"/>
      <c r="X1190" s="1"/>
      <c r="Y1190" s="1"/>
      <c r="Z1190" s="1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</row>
    <row r="1191" spans="1:42" ht="12.75">
      <c r="A1191" s="1"/>
      <c r="B1191" s="12" t="str">
        <f>B1150</f>
        <v> </v>
      </c>
      <c r="C1191" s="12" t="str">
        <f>C1150</f>
        <v> </v>
      </c>
      <c r="D1191" s="12"/>
      <c r="E1191" s="12"/>
      <c r="F1191" s="12" t="str">
        <f>F1150</f>
        <v>        1</v>
      </c>
      <c r="G1191" s="12" t="str">
        <f>G1150</f>
        <v>        2</v>
      </c>
      <c r="H1191" s="12" t="str">
        <f aca="true" t="shared" si="681" ref="H1191:Q1191">H1150</f>
        <v>        3</v>
      </c>
      <c r="I1191" s="12" t="str">
        <f t="shared" si="681"/>
        <v>        4</v>
      </c>
      <c r="J1191" s="12" t="str">
        <f t="shared" si="681"/>
        <v>        5</v>
      </c>
      <c r="K1191" s="12" t="str">
        <f t="shared" si="681"/>
        <v>        6</v>
      </c>
      <c r="L1191" s="12" t="str">
        <f t="shared" si="681"/>
        <v>        7</v>
      </c>
      <c r="M1191" s="12" t="str">
        <f t="shared" si="681"/>
        <v>        8</v>
      </c>
      <c r="N1191" s="12" t="str">
        <f t="shared" si="681"/>
        <v>        9</v>
      </c>
      <c r="O1191" s="12" t="str">
        <f t="shared" si="681"/>
        <v>        10</v>
      </c>
      <c r="P1191" s="12" t="str">
        <f t="shared" si="681"/>
        <v>        11</v>
      </c>
      <c r="Q1191" s="12" t="str">
        <f t="shared" si="681"/>
        <v>        12</v>
      </c>
      <c r="R1191" s="12" t="str">
        <f>R1150</f>
        <v> </v>
      </c>
      <c r="S1191" s="15"/>
      <c r="T1191" s="5" t="str">
        <f>T1150</f>
        <v>       Q1</v>
      </c>
      <c r="U1191" s="5" t="str">
        <f>U1150</f>
        <v>       Q2</v>
      </c>
      <c r="V1191" s="5" t="str">
        <f>V1150</f>
        <v>       Q3</v>
      </c>
      <c r="W1191" s="5" t="str">
        <f>W1150</f>
        <v>       Q4</v>
      </c>
      <c r="X1191" s="1"/>
      <c r="Y1191" s="1"/>
      <c r="Z1191" s="1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</row>
    <row r="1192" spans="1:42" ht="12.75">
      <c r="A1192" s="1"/>
      <c r="B1192" s="5"/>
      <c r="C1192" s="1"/>
      <c r="D1192" s="1"/>
      <c r="E1192" s="1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15"/>
      <c r="T1192" s="5"/>
      <c r="U1192" s="5"/>
      <c r="V1192" s="5"/>
      <c r="W1192" s="5"/>
      <c r="X1192" s="1"/>
      <c r="Y1192" s="1"/>
      <c r="Z1192" s="1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</row>
    <row r="1193" spans="1:42" ht="12.75">
      <c r="A1193" s="1"/>
      <c r="B1193" s="5">
        <f>B1152</f>
        <v>1</v>
      </c>
      <c r="C1193" s="5" t="str">
        <f>C1152</f>
        <v>Total revenue</v>
      </c>
      <c r="D1193" s="5"/>
      <c r="E1193" s="5"/>
      <c r="F1193" s="15">
        <f aca="true" t="shared" si="682" ref="F1193:R1193">F1152/F$1152</f>
        <v>1</v>
      </c>
      <c r="G1193" s="15">
        <f t="shared" si="682"/>
        <v>1</v>
      </c>
      <c r="H1193" s="15">
        <f t="shared" si="682"/>
        <v>1</v>
      </c>
      <c r="I1193" s="15">
        <f t="shared" si="682"/>
        <v>1</v>
      </c>
      <c r="J1193" s="15">
        <f t="shared" si="682"/>
        <v>1</v>
      </c>
      <c r="K1193" s="15">
        <f t="shared" si="682"/>
        <v>1</v>
      </c>
      <c r="L1193" s="15">
        <f t="shared" si="682"/>
        <v>1</v>
      </c>
      <c r="M1193" s="15">
        <f t="shared" si="682"/>
        <v>1</v>
      </c>
      <c r="N1193" s="15">
        <f t="shared" si="682"/>
        <v>1</v>
      </c>
      <c r="O1193" s="15">
        <f t="shared" si="682"/>
        <v>1</v>
      </c>
      <c r="P1193" s="15">
        <f t="shared" si="682"/>
        <v>1</v>
      </c>
      <c r="Q1193" s="15">
        <f t="shared" si="682"/>
        <v>1</v>
      </c>
      <c r="R1193" s="15">
        <f t="shared" si="682"/>
        <v>1</v>
      </c>
      <c r="S1193" s="15"/>
      <c r="T1193" s="15">
        <f aca="true" t="shared" si="683" ref="T1193:W1196">T1152/T$1152</f>
        <v>1</v>
      </c>
      <c r="U1193" s="15">
        <f t="shared" si="683"/>
        <v>1</v>
      </c>
      <c r="V1193" s="15">
        <f t="shared" si="683"/>
        <v>1</v>
      </c>
      <c r="W1193" s="15">
        <f t="shared" si="683"/>
        <v>1</v>
      </c>
      <c r="X1193" s="1"/>
      <c r="Y1193" s="1"/>
      <c r="Z1193" s="1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</row>
    <row r="1194" spans="1:42" ht="12.75">
      <c r="A1194" s="1"/>
      <c r="B1194" s="5"/>
      <c r="C1194" s="1" t="str">
        <f>C1153</f>
        <v> 1.1 Sales revenue</v>
      </c>
      <c r="D1194" s="1"/>
      <c r="E1194" s="1"/>
      <c r="F1194" s="15">
        <f aca="true" t="shared" si="684" ref="F1194:R1194">F1153/F$1152</f>
        <v>1</v>
      </c>
      <c r="G1194" s="15">
        <f t="shared" si="684"/>
        <v>1</v>
      </c>
      <c r="H1194" s="15">
        <f t="shared" si="684"/>
        <v>1</v>
      </c>
      <c r="I1194" s="15">
        <f t="shared" si="684"/>
        <v>1</v>
      </c>
      <c r="J1194" s="15">
        <f t="shared" si="684"/>
        <v>1</v>
      </c>
      <c r="K1194" s="15">
        <f t="shared" si="684"/>
        <v>1</v>
      </c>
      <c r="L1194" s="15">
        <f t="shared" si="684"/>
        <v>1</v>
      </c>
      <c r="M1194" s="15">
        <f t="shared" si="684"/>
        <v>1</v>
      </c>
      <c r="N1194" s="15">
        <f t="shared" si="684"/>
        <v>1</v>
      </c>
      <c r="O1194" s="15">
        <f t="shared" si="684"/>
        <v>1</v>
      </c>
      <c r="P1194" s="15">
        <f t="shared" si="684"/>
        <v>1</v>
      </c>
      <c r="Q1194" s="15">
        <f t="shared" si="684"/>
        <v>1</v>
      </c>
      <c r="R1194" s="15">
        <f t="shared" si="684"/>
        <v>1</v>
      </c>
      <c r="S1194" s="15"/>
      <c r="T1194" s="15">
        <f t="shared" si="683"/>
        <v>1</v>
      </c>
      <c r="U1194" s="15">
        <f t="shared" si="683"/>
        <v>1</v>
      </c>
      <c r="V1194" s="15">
        <f t="shared" si="683"/>
        <v>1</v>
      </c>
      <c r="W1194" s="15">
        <f t="shared" si="683"/>
        <v>1</v>
      </c>
      <c r="X1194" s="1"/>
      <c r="Y1194" s="1"/>
      <c r="Z1194" s="1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</row>
    <row r="1195" spans="1:42" ht="12.75">
      <c r="A1195" s="1"/>
      <c r="B1195" s="5"/>
      <c r="C1195" s="1" t="str">
        <f>C1154</f>
        <v> 1.2. Finance revenue</v>
      </c>
      <c r="D1195" s="1"/>
      <c r="E1195" s="1"/>
      <c r="F1195" s="15">
        <f aca="true" t="shared" si="685" ref="F1195:R1195">F1154/F$1152</f>
        <v>0</v>
      </c>
      <c r="G1195" s="15">
        <f t="shared" si="685"/>
        <v>0</v>
      </c>
      <c r="H1195" s="15">
        <f t="shared" si="685"/>
        <v>0</v>
      </c>
      <c r="I1195" s="15">
        <f t="shared" si="685"/>
        <v>0</v>
      </c>
      <c r="J1195" s="15">
        <f t="shared" si="685"/>
        <v>0</v>
      </c>
      <c r="K1195" s="15">
        <f t="shared" si="685"/>
        <v>0</v>
      </c>
      <c r="L1195" s="15">
        <f t="shared" si="685"/>
        <v>0</v>
      </c>
      <c r="M1195" s="15">
        <f t="shared" si="685"/>
        <v>0</v>
      </c>
      <c r="N1195" s="15">
        <f t="shared" si="685"/>
        <v>0</v>
      </c>
      <c r="O1195" s="15">
        <f t="shared" si="685"/>
        <v>0</v>
      </c>
      <c r="P1195" s="15">
        <f t="shared" si="685"/>
        <v>0</v>
      </c>
      <c r="Q1195" s="15">
        <f t="shared" si="685"/>
        <v>0</v>
      </c>
      <c r="R1195" s="15">
        <f t="shared" si="685"/>
        <v>0</v>
      </c>
      <c r="S1195" s="15"/>
      <c r="T1195" s="15">
        <f t="shared" si="683"/>
        <v>0</v>
      </c>
      <c r="U1195" s="15">
        <f t="shared" si="683"/>
        <v>0</v>
      </c>
      <c r="V1195" s="15">
        <f t="shared" si="683"/>
        <v>0</v>
      </c>
      <c r="W1195" s="15">
        <f t="shared" si="683"/>
        <v>0</v>
      </c>
      <c r="X1195" s="1"/>
      <c r="Y1195" s="1"/>
      <c r="Z1195" s="1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</row>
    <row r="1196" spans="1:42" ht="12.75">
      <c r="A1196" s="1"/>
      <c r="B1196" s="5"/>
      <c r="C1196" s="1" t="str">
        <f>C1155</f>
        <v> 1.3. Other revenue</v>
      </c>
      <c r="D1196" s="1"/>
      <c r="E1196" s="1"/>
      <c r="F1196" s="15">
        <f aca="true" t="shared" si="686" ref="F1196:R1196">F1155/F$1152</f>
        <v>0</v>
      </c>
      <c r="G1196" s="15">
        <f t="shared" si="686"/>
        <v>0</v>
      </c>
      <c r="H1196" s="15">
        <f t="shared" si="686"/>
        <v>0</v>
      </c>
      <c r="I1196" s="15">
        <f t="shared" si="686"/>
        <v>0</v>
      </c>
      <c r="J1196" s="15">
        <f t="shared" si="686"/>
        <v>0</v>
      </c>
      <c r="K1196" s="15">
        <f t="shared" si="686"/>
        <v>0</v>
      </c>
      <c r="L1196" s="15">
        <f t="shared" si="686"/>
        <v>0</v>
      </c>
      <c r="M1196" s="15">
        <f t="shared" si="686"/>
        <v>0</v>
      </c>
      <c r="N1196" s="15">
        <f t="shared" si="686"/>
        <v>0</v>
      </c>
      <c r="O1196" s="15">
        <f t="shared" si="686"/>
        <v>0</v>
      </c>
      <c r="P1196" s="15">
        <f t="shared" si="686"/>
        <v>0</v>
      </c>
      <c r="Q1196" s="15">
        <f t="shared" si="686"/>
        <v>0</v>
      </c>
      <c r="R1196" s="15">
        <f t="shared" si="686"/>
        <v>0</v>
      </c>
      <c r="S1196" s="15"/>
      <c r="T1196" s="15">
        <f t="shared" si="683"/>
        <v>0</v>
      </c>
      <c r="U1196" s="15">
        <f t="shared" si="683"/>
        <v>0</v>
      </c>
      <c r="V1196" s="15">
        <f t="shared" si="683"/>
        <v>0</v>
      </c>
      <c r="W1196" s="15">
        <f t="shared" si="683"/>
        <v>0</v>
      </c>
      <c r="X1196" s="1"/>
      <c r="Y1196" s="1"/>
      <c r="Z1196" s="1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</row>
    <row r="1197" spans="1:42" ht="12.75">
      <c r="A1197" s="1"/>
      <c r="B1197" s="5"/>
      <c r="C1197" s="1"/>
      <c r="D1197" s="1"/>
      <c r="E1197" s="1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"/>
      <c r="Y1197" s="1"/>
      <c r="Z1197" s="1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</row>
    <row r="1198" spans="1:42" ht="12.75">
      <c r="A1198" s="1"/>
      <c r="B1198" s="5">
        <f>B1157</f>
        <v>2</v>
      </c>
      <c r="C1198" s="5" t="str">
        <f>C1157</f>
        <v>Direct coss</v>
      </c>
      <c r="D1198" s="5"/>
      <c r="E1198" s="5"/>
      <c r="F1198" s="15">
        <f aca="true" t="shared" si="687" ref="F1198:R1198">F1157/F$1152</f>
        <v>0.5545025888510448</v>
      </c>
      <c r="G1198" s="15">
        <f t="shared" si="687"/>
        <v>0.5637020655664527</v>
      </c>
      <c r="H1198" s="15">
        <f t="shared" si="687"/>
        <v>0.5638744584202097</v>
      </c>
      <c r="I1198" s="15">
        <f t="shared" si="687"/>
        <v>0.5679883558674168</v>
      </c>
      <c r="J1198" s="15">
        <f t="shared" si="687"/>
        <v>0.5623956567966014</v>
      </c>
      <c r="K1198" s="15">
        <f t="shared" si="687"/>
        <v>0.5580113124993201</v>
      </c>
      <c r="L1198" s="15">
        <f t="shared" si="687"/>
        <v>0.5519716996761119</v>
      </c>
      <c r="M1198" s="15">
        <f t="shared" si="687"/>
        <v>0.5488750425080795</v>
      </c>
      <c r="N1198" s="15">
        <f t="shared" si="687"/>
        <v>0.5659022262612223</v>
      </c>
      <c r="O1198" s="15">
        <f t="shared" si="687"/>
        <v>0.5644385820536894</v>
      </c>
      <c r="P1198" s="15">
        <f t="shared" si="687"/>
        <v>0.5655050597896855</v>
      </c>
      <c r="Q1198" s="15">
        <f t="shared" si="687"/>
        <v>0.5468338223284838</v>
      </c>
      <c r="R1198" s="15">
        <f t="shared" si="687"/>
        <v>0.5600783676342884</v>
      </c>
      <c r="S1198" s="15"/>
      <c r="T1198" s="15">
        <f>T1157/T$1152</f>
        <v>0.5615105965281246</v>
      </c>
      <c r="U1198" s="15">
        <f>U1157/U$1152</f>
        <v>0.5629517792101186</v>
      </c>
      <c r="V1198" s="15">
        <f>V1157/V$1152</f>
        <v>0.5564726474339764</v>
      </c>
      <c r="W1198" s="15">
        <f>W1157/W$1152</f>
        <v>0.5600193128361314</v>
      </c>
      <c r="X1198" s="1"/>
      <c r="Y1198" s="1"/>
      <c r="Z1198" s="1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</row>
    <row r="1199" spans="1:42" ht="12.75">
      <c r="A1199" s="1"/>
      <c r="B1199" s="5"/>
      <c r="C1199" s="1"/>
      <c r="D1199" s="1"/>
      <c r="E1199" s="1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"/>
      <c r="Y1199" s="1"/>
      <c r="Z1199" s="1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</row>
    <row r="1200" spans="1:42" ht="12.75">
      <c r="A1200" s="1"/>
      <c r="B1200" s="5">
        <f>B1159</f>
        <v>3</v>
      </c>
      <c r="C1200" s="5" t="str">
        <f>C1159</f>
        <v>Gross wages</v>
      </c>
      <c r="D1200" s="5"/>
      <c r="E1200" s="5"/>
      <c r="F1200" s="15">
        <f aca="true" t="shared" si="688" ref="F1200:R1200">F1159/F$1152</f>
        <v>0.2435115093465163</v>
      </c>
      <c r="G1200" s="15">
        <f t="shared" si="688"/>
        <v>0.17102508243551381</v>
      </c>
      <c r="H1200" s="15">
        <f t="shared" si="688"/>
        <v>0.1480631293747092</v>
      </c>
      <c r="I1200" s="15">
        <f t="shared" si="688"/>
        <v>0.13517207372827306</v>
      </c>
      <c r="J1200" s="15">
        <f t="shared" si="688"/>
        <v>0.1411161718461487</v>
      </c>
      <c r="K1200" s="15">
        <f t="shared" si="688"/>
        <v>0.1482750967506765</v>
      </c>
      <c r="L1200" s="15">
        <f t="shared" si="688"/>
        <v>0.15318246904994373</v>
      </c>
      <c r="M1200" s="15">
        <f t="shared" si="688"/>
        <v>0.1341685618907021</v>
      </c>
      <c r="N1200" s="15">
        <f t="shared" si="688"/>
        <v>0.1096332264315189</v>
      </c>
      <c r="O1200" s="15">
        <f t="shared" si="688"/>
        <v>0.10022552730668734</v>
      </c>
      <c r="P1200" s="15">
        <f t="shared" si="688"/>
        <v>0.09972971743905791</v>
      </c>
      <c r="Q1200" s="15">
        <f t="shared" si="688"/>
        <v>0.13305319357999876</v>
      </c>
      <c r="R1200" s="15">
        <f t="shared" si="688"/>
        <v>0.1355024288488002</v>
      </c>
      <c r="S1200" s="15"/>
      <c r="T1200" s="15">
        <f aca="true" t="shared" si="689" ref="T1200:W1202">T1159/T$1152</f>
        <v>0.1795595025209765</v>
      </c>
      <c r="U1200" s="15">
        <f t="shared" si="689"/>
        <v>0.14131906196344027</v>
      </c>
      <c r="V1200" s="15">
        <f t="shared" si="689"/>
        <v>0.12985441579672274</v>
      </c>
      <c r="W1200" s="15">
        <f t="shared" si="689"/>
        <v>0.10901008083905776</v>
      </c>
      <c r="X1200" s="1"/>
      <c r="Y1200" s="1"/>
      <c r="Z1200" s="1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</row>
    <row r="1201" spans="1:42" ht="12.75">
      <c r="A1201" s="1"/>
      <c r="B1201" s="5"/>
      <c r="C1201" s="1" t="str">
        <f>C1160</f>
        <v> 3.1. Fixed part of gross wages</v>
      </c>
      <c r="D1201" s="1"/>
      <c r="E1201" s="1"/>
      <c r="F1201" s="15">
        <f aca="true" t="shared" si="690" ref="F1201:R1201">F1160/F$1152</f>
        <v>0.10860009583075853</v>
      </c>
      <c r="G1201" s="15">
        <f t="shared" si="690"/>
        <v>0.07627294657161506</v>
      </c>
      <c r="H1201" s="15">
        <f t="shared" si="690"/>
        <v>0.06603248479813775</v>
      </c>
      <c r="I1201" s="15">
        <f t="shared" si="690"/>
        <v>0.06028339358549017</v>
      </c>
      <c r="J1201" s="15">
        <f t="shared" si="690"/>
        <v>0.06293431397508924</v>
      </c>
      <c r="K1201" s="15">
        <f t="shared" si="690"/>
        <v>0.0661270169925495</v>
      </c>
      <c r="L1201" s="15">
        <f t="shared" si="690"/>
        <v>0.0683155833704091</v>
      </c>
      <c r="M1201" s="15">
        <f t="shared" si="690"/>
        <v>0.059835852185825045</v>
      </c>
      <c r="N1201" s="15">
        <f t="shared" si="690"/>
        <v>0.04889370087126246</v>
      </c>
      <c r="O1201" s="15">
        <f t="shared" si="690"/>
        <v>0.04469810030500829</v>
      </c>
      <c r="P1201" s="15">
        <f t="shared" si="690"/>
        <v>0.044476981396571934</v>
      </c>
      <c r="Q1201" s="15">
        <f t="shared" si="690"/>
        <v>0.05933842557238064</v>
      </c>
      <c r="R1201" s="15">
        <f t="shared" si="690"/>
        <v>0.0604307237788092</v>
      </c>
      <c r="S1201" s="15"/>
      <c r="T1201" s="15">
        <f t="shared" si="689"/>
        <v>0.08007908633736349</v>
      </c>
      <c r="U1201" s="15">
        <f t="shared" si="689"/>
        <v>0.06302479793718249</v>
      </c>
      <c r="V1201" s="15">
        <f t="shared" si="689"/>
        <v>0.057911849987771435</v>
      </c>
      <c r="W1201" s="15">
        <f t="shared" si="689"/>
        <v>0.04861579338656327</v>
      </c>
      <c r="X1201" s="1"/>
      <c r="Y1201" s="1"/>
      <c r="Z1201" s="1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</row>
    <row r="1202" spans="1:42" ht="12.75">
      <c r="A1202" s="1"/>
      <c r="B1202" s="5"/>
      <c r="C1202" s="1" t="str">
        <f>C1161</f>
        <v> 3.2. Variable part of gross wages</v>
      </c>
      <c r="D1202" s="1"/>
      <c r="E1202" s="1"/>
      <c r="F1202" s="15">
        <f aca="true" t="shared" si="691" ref="F1202:R1202">F1161/F$1152</f>
        <v>0.13491141351575778</v>
      </c>
      <c r="G1202" s="15">
        <f t="shared" si="691"/>
        <v>0.09475213586389876</v>
      </c>
      <c r="H1202" s="15">
        <f t="shared" si="691"/>
        <v>0.08203064457657146</v>
      </c>
      <c r="I1202" s="15">
        <f t="shared" si="691"/>
        <v>0.07488868014278288</v>
      </c>
      <c r="J1202" s="15">
        <f t="shared" si="691"/>
        <v>0.07818185787105944</v>
      </c>
      <c r="K1202" s="15">
        <f t="shared" si="691"/>
        <v>0.08214807975812699</v>
      </c>
      <c r="L1202" s="15">
        <f t="shared" si="691"/>
        <v>0.08486688567953463</v>
      </c>
      <c r="M1202" s="15">
        <f t="shared" si="691"/>
        <v>0.07433270970487706</v>
      </c>
      <c r="N1202" s="15">
        <f t="shared" si="691"/>
        <v>0.06073952556025644</v>
      </c>
      <c r="O1202" s="15">
        <f t="shared" si="691"/>
        <v>0.05552742700167904</v>
      </c>
      <c r="P1202" s="15">
        <f t="shared" si="691"/>
        <v>0.05525273604248597</v>
      </c>
      <c r="Q1202" s="15">
        <f t="shared" si="691"/>
        <v>0.07371476800761811</v>
      </c>
      <c r="R1202" s="15">
        <f t="shared" si="691"/>
        <v>0.07507170506999102</v>
      </c>
      <c r="S1202" s="15"/>
      <c r="T1202" s="15">
        <f t="shared" si="689"/>
        <v>0.099480416183613</v>
      </c>
      <c r="U1202" s="15">
        <f t="shared" si="689"/>
        <v>0.07829426402625778</v>
      </c>
      <c r="V1202" s="15">
        <f t="shared" si="689"/>
        <v>0.07194256580895131</v>
      </c>
      <c r="W1202" s="15">
        <f t="shared" si="689"/>
        <v>0.0603942874524945</v>
      </c>
      <c r="X1202" s="1"/>
      <c r="Y1202" s="1"/>
      <c r="Z1202" s="1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</row>
    <row r="1203" spans="1:42" ht="12.75">
      <c r="A1203" s="1"/>
      <c r="B1203" s="5"/>
      <c r="C1203" s="1"/>
      <c r="D1203" s="1"/>
      <c r="E1203" s="1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"/>
      <c r="Y1203" s="1"/>
      <c r="Z1203" s="1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</row>
    <row r="1204" spans="1:42" ht="12.75">
      <c r="A1204" s="1"/>
      <c r="B1204" s="5">
        <f>B1163</f>
        <v>4</v>
      </c>
      <c r="C1204" s="5" t="str">
        <f>C1163</f>
        <v>General costs</v>
      </c>
      <c r="D1204" s="5"/>
      <c r="E1204" s="5"/>
      <c r="F1204" s="15">
        <f aca="true" t="shared" si="692" ref="F1204:R1204">F1163/F$1152</f>
        <v>0.23498812374478603</v>
      </c>
      <c r="G1204" s="15">
        <f t="shared" si="692"/>
        <v>0.17177441913690653</v>
      </c>
      <c r="H1204" s="15">
        <f t="shared" si="692"/>
        <v>0.16445017179608737</v>
      </c>
      <c r="I1204" s="15">
        <f t="shared" si="692"/>
        <v>0.169712772742621</v>
      </c>
      <c r="J1204" s="15">
        <f t="shared" si="692"/>
        <v>0.14558550341879387</v>
      </c>
      <c r="K1204" s="15">
        <f t="shared" si="692"/>
        <v>0.17093819862219395</v>
      </c>
      <c r="L1204" s="15">
        <f t="shared" si="692"/>
        <v>0.1467244492157902</v>
      </c>
      <c r="M1204" s="15">
        <f t="shared" si="692"/>
        <v>0.14275625423931693</v>
      </c>
      <c r="N1204" s="15">
        <f t="shared" si="692"/>
        <v>0.1217246149850189</v>
      </c>
      <c r="O1204" s="15">
        <f t="shared" si="692"/>
        <v>0.10308684291576009</v>
      </c>
      <c r="P1204" s="15">
        <f t="shared" si="692"/>
        <v>0.10573445875274583</v>
      </c>
      <c r="Q1204" s="15">
        <f t="shared" si="692"/>
        <v>0.14196253460530497</v>
      </c>
      <c r="R1204" s="15">
        <f t="shared" si="692"/>
        <v>0.1446258068459083</v>
      </c>
      <c r="S1204" s="15"/>
      <c r="T1204" s="15">
        <f aca="true" t="shared" si="693" ref="T1204:W1206">T1163/T$1152</f>
        <v>0.18435107846057275</v>
      </c>
      <c r="U1204" s="15">
        <f t="shared" si="693"/>
        <v>0.1620480990989182</v>
      </c>
      <c r="V1204" s="15">
        <f t="shared" si="693"/>
        <v>0.13557394845126383</v>
      </c>
      <c r="W1204" s="15">
        <f t="shared" si="693"/>
        <v>0.11466841866585117</v>
      </c>
      <c r="X1204" s="1"/>
      <c r="Y1204" s="1"/>
      <c r="Z1204" s="1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</row>
    <row r="1205" spans="1:42" ht="12.75">
      <c r="A1205" s="1"/>
      <c r="B1205" s="5"/>
      <c r="C1205" s="1" t="str">
        <f>C1164</f>
        <v> 4.1. Fixed part of general costs</v>
      </c>
      <c r="D1205" s="1"/>
      <c r="E1205" s="1"/>
      <c r="F1205" s="15">
        <f aca="true" t="shared" si="694" ref="F1205:R1205">F1164/F$1152</f>
        <v>0.17987173193779288</v>
      </c>
      <c r="G1205" s="15">
        <f t="shared" si="694"/>
        <v>0.12963553387414423</v>
      </c>
      <c r="H1205" s="15">
        <f t="shared" si="694"/>
        <v>0.11995650944010082</v>
      </c>
      <c r="I1205" s="15">
        <f t="shared" si="694"/>
        <v>0.11912455746599707</v>
      </c>
      <c r="J1205" s="15">
        <f t="shared" si="694"/>
        <v>0.1088553133055055</v>
      </c>
      <c r="K1205" s="15">
        <f t="shared" si="694"/>
        <v>0.12319764055243546</v>
      </c>
      <c r="L1205" s="15">
        <f t="shared" si="694"/>
        <v>0.11261127265861984</v>
      </c>
      <c r="M1205" s="15">
        <f t="shared" si="694"/>
        <v>0.10562573160081042</v>
      </c>
      <c r="N1205" s="15">
        <f t="shared" si="694"/>
        <v>0.08880089575098796</v>
      </c>
      <c r="O1205" s="15">
        <f t="shared" si="694"/>
        <v>0.07715913289552555</v>
      </c>
      <c r="P1205" s="15">
        <f t="shared" si="694"/>
        <v>0.078327487393734</v>
      </c>
      <c r="Q1205" s="15">
        <f t="shared" si="694"/>
        <v>0.1049405883902032</v>
      </c>
      <c r="R1205" s="15">
        <f t="shared" si="694"/>
        <v>0.1068968903593989</v>
      </c>
      <c r="S1205" s="15"/>
      <c r="T1205" s="15">
        <f t="shared" si="693"/>
        <v>0.13807052949406037</v>
      </c>
      <c r="U1205" s="15">
        <f t="shared" si="693"/>
        <v>0.11699055533478991</v>
      </c>
      <c r="V1205" s="15">
        <f t="shared" si="693"/>
        <v>0.10095694564942227</v>
      </c>
      <c r="W1205" s="15">
        <f t="shared" si="693"/>
        <v>0.08517191247063942</v>
      </c>
      <c r="X1205" s="1"/>
      <c r="Y1205" s="1"/>
      <c r="Z1205" s="1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</row>
    <row r="1206" spans="1:42" ht="12.75">
      <c r="A1206" s="1"/>
      <c r="B1206" s="5"/>
      <c r="C1206" s="1" t="str">
        <f>C1165</f>
        <v> 4.2. Variable part of general costs</v>
      </c>
      <c r="D1206" s="1"/>
      <c r="E1206" s="1"/>
      <c r="F1206" s="15">
        <f aca="true" t="shared" si="695" ref="F1206:R1206">F1165/F$1152</f>
        <v>0.05511639180699315</v>
      </c>
      <c r="G1206" s="15">
        <f t="shared" si="695"/>
        <v>0.042138885262762306</v>
      </c>
      <c r="H1206" s="15">
        <f t="shared" si="695"/>
        <v>0.04449366235598655</v>
      </c>
      <c r="I1206" s="15">
        <f t="shared" si="695"/>
        <v>0.05058821527662394</v>
      </c>
      <c r="J1206" s="15">
        <f t="shared" si="695"/>
        <v>0.036730190113288354</v>
      </c>
      <c r="K1206" s="15">
        <f t="shared" si="695"/>
        <v>0.047740558069758486</v>
      </c>
      <c r="L1206" s="15">
        <f t="shared" si="695"/>
        <v>0.034113176557170354</v>
      </c>
      <c r="M1206" s="15">
        <f t="shared" si="695"/>
        <v>0.03713052263850651</v>
      </c>
      <c r="N1206" s="15">
        <f t="shared" si="695"/>
        <v>0.03292371923403093</v>
      </c>
      <c r="O1206" s="15">
        <f t="shared" si="695"/>
        <v>0.025927710020234536</v>
      </c>
      <c r="P1206" s="15">
        <f t="shared" si="695"/>
        <v>0.02740697135901183</v>
      </c>
      <c r="Q1206" s="15">
        <f t="shared" si="695"/>
        <v>0.03702194621510178</v>
      </c>
      <c r="R1206" s="15">
        <f t="shared" si="695"/>
        <v>0.037728916486509424</v>
      </c>
      <c r="S1206" s="15"/>
      <c r="T1206" s="15">
        <f t="shared" si="693"/>
        <v>0.04628054896651237</v>
      </c>
      <c r="U1206" s="15">
        <f t="shared" si="693"/>
        <v>0.04505754376412829</v>
      </c>
      <c r="V1206" s="15">
        <f t="shared" si="693"/>
        <v>0.03461700280184157</v>
      </c>
      <c r="W1206" s="15">
        <f t="shared" si="693"/>
        <v>0.029496506195211755</v>
      </c>
      <c r="X1206" s="1"/>
      <c r="Y1206" s="1"/>
      <c r="Z1206" s="1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</row>
    <row r="1207" spans="1:42" ht="12.75">
      <c r="A1207" s="1"/>
      <c r="B1207" s="5"/>
      <c r="C1207" s="1"/>
      <c r="D1207" s="1"/>
      <c r="E1207" s="1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"/>
      <c r="Y1207" s="1"/>
      <c r="Z1207" s="1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</row>
    <row r="1208" spans="1:42" ht="12.75">
      <c r="A1208" s="1"/>
      <c r="B1208" s="5">
        <f>B1167</f>
        <v>5</v>
      </c>
      <c r="C1208" s="5" t="str">
        <f>C1167</f>
        <v>Finance costs</v>
      </c>
      <c r="D1208" s="5"/>
      <c r="E1208" s="5"/>
      <c r="F1208" s="15">
        <f aca="true" t="shared" si="696" ref="F1208:R1208">F1167/F$1152</f>
        <v>0</v>
      </c>
      <c r="G1208" s="15">
        <f t="shared" si="696"/>
        <v>0</v>
      </c>
      <c r="H1208" s="15">
        <f t="shared" si="696"/>
        <v>0</v>
      </c>
      <c r="I1208" s="15">
        <f t="shared" si="696"/>
        <v>0</v>
      </c>
      <c r="J1208" s="15">
        <f t="shared" si="696"/>
        <v>0</v>
      </c>
      <c r="K1208" s="15">
        <f t="shared" si="696"/>
        <v>0</v>
      </c>
      <c r="L1208" s="15">
        <f t="shared" si="696"/>
        <v>0</v>
      </c>
      <c r="M1208" s="15">
        <f t="shared" si="696"/>
        <v>0</v>
      </c>
      <c r="N1208" s="15">
        <f t="shared" si="696"/>
        <v>0</v>
      </c>
      <c r="O1208" s="15">
        <f t="shared" si="696"/>
        <v>0</v>
      </c>
      <c r="P1208" s="15">
        <f t="shared" si="696"/>
        <v>0</v>
      </c>
      <c r="Q1208" s="15">
        <f t="shared" si="696"/>
        <v>0</v>
      </c>
      <c r="R1208" s="15">
        <f t="shared" si="696"/>
        <v>0</v>
      </c>
      <c r="S1208" s="15"/>
      <c r="T1208" s="15">
        <f>T1167/T$1152</f>
        <v>0</v>
      </c>
      <c r="U1208" s="15">
        <f>U1167/U$1152</f>
        <v>0</v>
      </c>
      <c r="V1208" s="15">
        <f>V1167/V$1152</f>
        <v>0</v>
      </c>
      <c r="W1208" s="15">
        <f>W1167/W$1152</f>
        <v>0</v>
      </c>
      <c r="X1208" s="1"/>
      <c r="Y1208" s="1"/>
      <c r="Z1208" s="1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</row>
    <row r="1209" spans="1:42" ht="12.75">
      <c r="A1209" s="1"/>
      <c r="B1209" s="5"/>
      <c r="C1209" s="1"/>
      <c r="D1209" s="1"/>
      <c r="E1209" s="1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"/>
      <c r="Y1209" s="1"/>
      <c r="Z1209" s="1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</row>
    <row r="1210" spans="1:42" ht="12.75">
      <c r="A1210" s="1"/>
      <c r="B1210" s="5">
        <f>B1169</f>
        <v>6</v>
      </c>
      <c r="C1210" s="5" t="str">
        <f>C1169</f>
        <v>Other costs</v>
      </c>
      <c r="D1210" s="5"/>
      <c r="E1210" s="5"/>
      <c r="F1210" s="15">
        <f aca="true" t="shared" si="697" ref="F1210:R1210">F1169/F$1152</f>
        <v>0</v>
      </c>
      <c r="G1210" s="15">
        <f t="shared" si="697"/>
        <v>0</v>
      </c>
      <c r="H1210" s="15">
        <f t="shared" si="697"/>
        <v>0</v>
      </c>
      <c r="I1210" s="15">
        <f t="shared" si="697"/>
        <v>0</v>
      </c>
      <c r="J1210" s="15">
        <f t="shared" si="697"/>
        <v>0</v>
      </c>
      <c r="K1210" s="15">
        <f t="shared" si="697"/>
        <v>0</v>
      </c>
      <c r="L1210" s="15">
        <f t="shared" si="697"/>
        <v>0</v>
      </c>
      <c r="M1210" s="15">
        <f t="shared" si="697"/>
        <v>0</v>
      </c>
      <c r="N1210" s="15">
        <f t="shared" si="697"/>
        <v>0</v>
      </c>
      <c r="O1210" s="15">
        <f t="shared" si="697"/>
        <v>0</v>
      </c>
      <c r="P1210" s="15">
        <f t="shared" si="697"/>
        <v>0</v>
      </c>
      <c r="Q1210" s="15">
        <f t="shared" si="697"/>
        <v>0</v>
      </c>
      <c r="R1210" s="15">
        <f t="shared" si="697"/>
        <v>0</v>
      </c>
      <c r="S1210" s="15"/>
      <c r="T1210" s="15">
        <f>T1169/T$1152</f>
        <v>0</v>
      </c>
      <c r="U1210" s="15">
        <f>U1169/U$1152</f>
        <v>0</v>
      </c>
      <c r="V1210" s="15">
        <f>V1169/V$1152</f>
        <v>0</v>
      </c>
      <c r="W1210" s="15">
        <f>W1169/W$1152</f>
        <v>0</v>
      </c>
      <c r="X1210" s="1"/>
      <c r="Y1210" s="1"/>
      <c r="Z1210" s="1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</row>
    <row r="1211" spans="1:42" ht="12.75">
      <c r="A1211" s="1"/>
      <c r="B1211" s="5"/>
      <c r="C1211" s="1"/>
      <c r="D1211" s="1"/>
      <c r="E1211" s="1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"/>
      <c r="Y1211" s="1"/>
      <c r="Z1211" s="1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</row>
    <row r="1212" spans="1:42" ht="12.75">
      <c r="A1212" s="1"/>
      <c r="B1212" s="5">
        <f>B1171</f>
        <v>7</v>
      </c>
      <c r="C1212" s="5" t="str">
        <f>C1171</f>
        <v>Gross contribution (1.1-2)</v>
      </c>
      <c r="D1212" s="5"/>
      <c r="E1212" s="5"/>
      <c r="F1212" s="15">
        <f aca="true" t="shared" si="698" ref="F1212:R1212">F1171/F$1152</f>
        <v>0.44549741114895525</v>
      </c>
      <c r="G1212" s="15">
        <f t="shared" si="698"/>
        <v>0.4362979344335472</v>
      </c>
      <c r="H1212" s="15">
        <f t="shared" si="698"/>
        <v>0.4361255415797903</v>
      </c>
      <c r="I1212" s="15">
        <f t="shared" si="698"/>
        <v>0.4320116441325832</v>
      </c>
      <c r="J1212" s="15">
        <f t="shared" si="698"/>
        <v>0.43760434320339864</v>
      </c>
      <c r="K1212" s="15">
        <f t="shared" si="698"/>
        <v>0.44198868750067993</v>
      </c>
      <c r="L1212" s="15">
        <f t="shared" si="698"/>
        <v>0.44802830032388813</v>
      </c>
      <c r="M1212" s="15">
        <f t="shared" si="698"/>
        <v>0.45112495749192055</v>
      </c>
      <c r="N1212" s="15">
        <f t="shared" si="698"/>
        <v>0.4340977737387777</v>
      </c>
      <c r="O1212" s="15">
        <f t="shared" si="698"/>
        <v>0.4355614179463106</v>
      </c>
      <c r="P1212" s="15">
        <f t="shared" si="698"/>
        <v>0.43449494021031454</v>
      </c>
      <c r="Q1212" s="15">
        <f t="shared" si="698"/>
        <v>0.4531661776715163</v>
      </c>
      <c r="R1212" s="15">
        <f t="shared" si="698"/>
        <v>0.4399216323657116</v>
      </c>
      <c r="S1212" s="15"/>
      <c r="T1212" s="15">
        <f>T1171/T$1152</f>
        <v>0.43848940347187537</v>
      </c>
      <c r="U1212" s="15">
        <f>U1171/U$1152</f>
        <v>0.4370482207898813</v>
      </c>
      <c r="V1212" s="15">
        <f>V1171/V$1152</f>
        <v>0.4435273525660236</v>
      </c>
      <c r="W1212" s="15">
        <f>W1171/W$1152</f>
        <v>0.4399806871638685</v>
      </c>
      <c r="X1212" s="1"/>
      <c r="Y1212" s="1"/>
      <c r="Z1212" s="1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</row>
    <row r="1213" spans="1:42" ht="12.75">
      <c r="A1213" s="1"/>
      <c r="B1213" s="5"/>
      <c r="C1213" s="1"/>
      <c r="D1213" s="1"/>
      <c r="E1213" s="1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"/>
      <c r="Y1213" s="1"/>
      <c r="Z1213" s="1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</row>
    <row r="1214" spans="1:42" ht="12.75">
      <c r="A1214" s="1"/>
      <c r="B1214" s="5">
        <f>B1173</f>
        <v>8</v>
      </c>
      <c r="C1214" s="5" t="str">
        <f>C1173</f>
        <v>Contribution (7-3.2-4.2)</v>
      </c>
      <c r="D1214" s="5"/>
      <c r="E1214" s="5"/>
      <c r="F1214" s="15">
        <f aca="true" t="shared" si="699" ref="F1214:R1214">F1173/F$1152</f>
        <v>0.2554696058262043</v>
      </c>
      <c r="G1214" s="15">
        <f t="shared" si="699"/>
        <v>0.2994069133068861</v>
      </c>
      <c r="H1214" s="15">
        <f t="shared" si="699"/>
        <v>0.30960123464723227</v>
      </c>
      <c r="I1214" s="15">
        <f t="shared" si="699"/>
        <v>0.3065347487131763</v>
      </c>
      <c r="J1214" s="15">
        <f t="shared" si="699"/>
        <v>0.3226922952190508</v>
      </c>
      <c r="K1214" s="15">
        <f t="shared" si="699"/>
        <v>0.3121000496727944</v>
      </c>
      <c r="L1214" s="15">
        <f t="shared" si="699"/>
        <v>0.3290482380871831</v>
      </c>
      <c r="M1214" s="15">
        <f t="shared" si="699"/>
        <v>0.339661725148537</v>
      </c>
      <c r="N1214" s="15">
        <f t="shared" si="699"/>
        <v>0.3404345289444904</v>
      </c>
      <c r="O1214" s="15">
        <f t="shared" si="699"/>
        <v>0.354106280924397</v>
      </c>
      <c r="P1214" s="15">
        <f t="shared" si="699"/>
        <v>0.3518352328088167</v>
      </c>
      <c r="Q1214" s="15">
        <f t="shared" si="699"/>
        <v>0.3424294634487963</v>
      </c>
      <c r="R1214" s="15">
        <f t="shared" si="699"/>
        <v>0.327121010809211</v>
      </c>
      <c r="S1214" s="15"/>
      <c r="T1214" s="15">
        <f>T1173/T$1152</f>
        <v>0.29272843832174994</v>
      </c>
      <c r="U1214" s="15">
        <f>U1173/U$1152</f>
        <v>0.3136964129994952</v>
      </c>
      <c r="V1214" s="15">
        <f>V1173/V$1152</f>
        <v>0.3369677839552307</v>
      </c>
      <c r="W1214" s="15">
        <f>W1173/W$1152</f>
        <v>0.3500898935161623</v>
      </c>
      <c r="X1214" s="1"/>
      <c r="Y1214" s="1"/>
      <c r="Z1214" s="1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</row>
    <row r="1215" spans="1:42" ht="12.75">
      <c r="A1215" s="1"/>
      <c r="B1215" s="5"/>
      <c r="C1215" s="1"/>
      <c r="D1215" s="1"/>
      <c r="E1215" s="1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"/>
      <c r="Y1215" s="1"/>
      <c r="Z1215" s="1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</row>
    <row r="1216" spans="1:42" ht="12.75">
      <c r="A1216" s="1"/>
      <c r="B1216" s="5">
        <f>B1175</f>
        <v>9</v>
      </c>
      <c r="C1216" s="5" t="str">
        <f>C1175</f>
        <v>Gross profit (1-2-3-4-5-6)</v>
      </c>
      <c r="D1216" s="5"/>
      <c r="E1216" s="5"/>
      <c r="F1216" s="15">
        <f aca="true" t="shared" si="700" ref="F1216:R1216">F1175/F$1152</f>
        <v>-0.03300222194234706</v>
      </c>
      <c r="G1216" s="15">
        <f t="shared" si="700"/>
        <v>0.09349843286112687</v>
      </c>
      <c r="H1216" s="15">
        <f t="shared" si="700"/>
        <v>0.12361224040899373</v>
      </c>
      <c r="I1216" s="15">
        <f t="shared" si="700"/>
        <v>0.12712679766168913</v>
      </c>
      <c r="J1216" s="15">
        <f t="shared" si="700"/>
        <v>0.15090266793845608</v>
      </c>
      <c r="K1216" s="15">
        <f t="shared" si="700"/>
        <v>0.12277539212780951</v>
      </c>
      <c r="L1216" s="15">
        <f t="shared" si="700"/>
        <v>0.1481213820581542</v>
      </c>
      <c r="M1216" s="15">
        <f t="shared" si="700"/>
        <v>0.17420014136190154</v>
      </c>
      <c r="N1216" s="15">
        <f t="shared" si="700"/>
        <v>0.2027399323222399</v>
      </c>
      <c r="O1216" s="15">
        <f t="shared" si="700"/>
        <v>0.23224904772386318</v>
      </c>
      <c r="P1216" s="15">
        <f t="shared" si="700"/>
        <v>0.22903076401851077</v>
      </c>
      <c r="Q1216" s="15">
        <f t="shared" si="700"/>
        <v>0.17815044948621253</v>
      </c>
      <c r="R1216" s="15">
        <f t="shared" si="700"/>
        <v>0.159793396671003</v>
      </c>
      <c r="S1216" s="15"/>
      <c r="T1216" s="15">
        <f aca="true" t="shared" si="701" ref="T1216:W1219">T1175/T$1152</f>
        <v>0.07457882249032613</v>
      </c>
      <c r="U1216" s="15">
        <f t="shared" si="701"/>
        <v>0.13368105972752278</v>
      </c>
      <c r="V1216" s="15">
        <f t="shared" si="701"/>
        <v>0.178098988318037</v>
      </c>
      <c r="W1216" s="15">
        <f t="shared" si="701"/>
        <v>0.21630218765895962</v>
      </c>
      <c r="X1216" s="1"/>
      <c r="Y1216" s="1"/>
      <c r="Z1216" s="1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</row>
    <row r="1217" spans="1:42" ht="12.75">
      <c r="A1217" s="1"/>
      <c r="B1217" s="5"/>
      <c r="C1217" s="1" t="str">
        <f>C1176</f>
        <v> 9.1 Gross profit from business activity</v>
      </c>
      <c r="D1217" s="1"/>
      <c r="E1217" s="1"/>
      <c r="F1217" s="15">
        <f aca="true" t="shared" si="702" ref="F1217:R1217">F1176/F$1152</f>
        <v>-0.03300222194234706</v>
      </c>
      <c r="G1217" s="15">
        <f t="shared" si="702"/>
        <v>0.09349843286112687</v>
      </c>
      <c r="H1217" s="15">
        <f t="shared" si="702"/>
        <v>0.12361224040899373</v>
      </c>
      <c r="I1217" s="15">
        <f t="shared" si="702"/>
        <v>0.12712679766168913</v>
      </c>
      <c r="J1217" s="15">
        <f t="shared" si="702"/>
        <v>0.15090266793845608</v>
      </c>
      <c r="K1217" s="15">
        <f t="shared" si="702"/>
        <v>0.12277539212780951</v>
      </c>
      <c r="L1217" s="15">
        <f t="shared" si="702"/>
        <v>0.1481213820581542</v>
      </c>
      <c r="M1217" s="15">
        <f t="shared" si="702"/>
        <v>0.17420014136190154</v>
      </c>
      <c r="N1217" s="15">
        <f t="shared" si="702"/>
        <v>0.2027399323222399</v>
      </c>
      <c r="O1217" s="15">
        <f t="shared" si="702"/>
        <v>0.23224904772386318</v>
      </c>
      <c r="P1217" s="15">
        <f t="shared" si="702"/>
        <v>0.22903076401851077</v>
      </c>
      <c r="Q1217" s="15">
        <f t="shared" si="702"/>
        <v>0.17815044948621253</v>
      </c>
      <c r="R1217" s="15">
        <f t="shared" si="702"/>
        <v>0.159793396671003</v>
      </c>
      <c r="S1217" s="15"/>
      <c r="T1217" s="15">
        <f t="shared" si="701"/>
        <v>0.07457882249032613</v>
      </c>
      <c r="U1217" s="15">
        <f t="shared" si="701"/>
        <v>0.13368105972752278</v>
      </c>
      <c r="V1217" s="15">
        <f t="shared" si="701"/>
        <v>0.178098988318037</v>
      </c>
      <c r="W1217" s="15">
        <f t="shared" si="701"/>
        <v>0.21630218765895962</v>
      </c>
      <c r="X1217" s="1"/>
      <c r="Y1217" s="1"/>
      <c r="Z1217" s="1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</row>
    <row r="1218" spans="1:42" ht="12.75">
      <c r="A1218" s="1"/>
      <c r="B1218" s="5"/>
      <c r="C1218" s="1" t="str">
        <f>C1177</f>
        <v> 9.2. Gross profit from finance activity</v>
      </c>
      <c r="D1218" s="1"/>
      <c r="E1218" s="1"/>
      <c r="F1218" s="15">
        <f aca="true" t="shared" si="703" ref="F1218:R1218">F1177/F$1152</f>
        <v>0</v>
      </c>
      <c r="G1218" s="15">
        <f t="shared" si="703"/>
        <v>0</v>
      </c>
      <c r="H1218" s="15">
        <f t="shared" si="703"/>
        <v>0</v>
      </c>
      <c r="I1218" s="15">
        <f t="shared" si="703"/>
        <v>0</v>
      </c>
      <c r="J1218" s="15">
        <f t="shared" si="703"/>
        <v>0</v>
      </c>
      <c r="K1218" s="15">
        <f t="shared" si="703"/>
        <v>0</v>
      </c>
      <c r="L1218" s="15">
        <f t="shared" si="703"/>
        <v>0</v>
      </c>
      <c r="M1218" s="15">
        <f t="shared" si="703"/>
        <v>0</v>
      </c>
      <c r="N1218" s="15">
        <f t="shared" si="703"/>
        <v>0</v>
      </c>
      <c r="O1218" s="15">
        <f t="shared" si="703"/>
        <v>0</v>
      </c>
      <c r="P1218" s="15">
        <f t="shared" si="703"/>
        <v>0</v>
      </c>
      <c r="Q1218" s="15">
        <f t="shared" si="703"/>
        <v>0</v>
      </c>
      <c r="R1218" s="15">
        <f t="shared" si="703"/>
        <v>0</v>
      </c>
      <c r="S1218" s="15"/>
      <c r="T1218" s="15">
        <f t="shared" si="701"/>
        <v>0</v>
      </c>
      <c r="U1218" s="15">
        <f t="shared" si="701"/>
        <v>0</v>
      </c>
      <c r="V1218" s="15">
        <f t="shared" si="701"/>
        <v>0</v>
      </c>
      <c r="W1218" s="15">
        <f t="shared" si="701"/>
        <v>0</v>
      </c>
      <c r="X1218" s="1"/>
      <c r="Y1218" s="1"/>
      <c r="Z1218" s="1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</row>
    <row r="1219" spans="1:42" ht="12.75">
      <c r="A1219" s="1"/>
      <c r="B1219" s="5"/>
      <c r="C1219" s="1" t="str">
        <f>C1178</f>
        <v> 9.3. Gross profit from other activity</v>
      </c>
      <c r="D1219" s="1"/>
      <c r="E1219" s="1"/>
      <c r="F1219" s="15">
        <f aca="true" t="shared" si="704" ref="F1219:R1219">F1178/F$1152</f>
        <v>0</v>
      </c>
      <c r="G1219" s="15">
        <f t="shared" si="704"/>
        <v>0</v>
      </c>
      <c r="H1219" s="15">
        <f t="shared" si="704"/>
        <v>0</v>
      </c>
      <c r="I1219" s="15">
        <f t="shared" si="704"/>
        <v>0</v>
      </c>
      <c r="J1219" s="15">
        <f t="shared" si="704"/>
        <v>0</v>
      </c>
      <c r="K1219" s="15">
        <f t="shared" si="704"/>
        <v>0</v>
      </c>
      <c r="L1219" s="15">
        <f t="shared" si="704"/>
        <v>0</v>
      </c>
      <c r="M1219" s="15">
        <f t="shared" si="704"/>
        <v>0</v>
      </c>
      <c r="N1219" s="15">
        <f t="shared" si="704"/>
        <v>0</v>
      </c>
      <c r="O1219" s="15">
        <f t="shared" si="704"/>
        <v>0</v>
      </c>
      <c r="P1219" s="15">
        <f t="shared" si="704"/>
        <v>0</v>
      </c>
      <c r="Q1219" s="15">
        <f t="shared" si="704"/>
        <v>0</v>
      </c>
      <c r="R1219" s="15">
        <f t="shared" si="704"/>
        <v>0</v>
      </c>
      <c r="S1219" s="15"/>
      <c r="T1219" s="15">
        <f t="shared" si="701"/>
        <v>0</v>
      </c>
      <c r="U1219" s="15">
        <f t="shared" si="701"/>
        <v>0</v>
      </c>
      <c r="V1219" s="15">
        <f t="shared" si="701"/>
        <v>0</v>
      </c>
      <c r="W1219" s="15">
        <f t="shared" si="701"/>
        <v>0</v>
      </c>
      <c r="X1219" s="1"/>
      <c r="Y1219" s="1"/>
      <c r="Z1219" s="1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</row>
    <row r="1220" spans="1:42" ht="12.75">
      <c r="A1220" s="1"/>
      <c r="B1220" s="5"/>
      <c r="C1220" s="1"/>
      <c r="D1220" s="1"/>
      <c r="E1220" s="1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"/>
      <c r="Y1220" s="1"/>
      <c r="Z1220" s="1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</row>
    <row r="1221" spans="1:42" ht="12.75">
      <c r="A1221" s="1"/>
      <c r="B1221" s="5">
        <f>B1180</f>
        <v>10</v>
      </c>
      <c r="C1221" s="5" t="str">
        <f>C1180</f>
        <v>Taxes on gross profit</v>
      </c>
      <c r="D1221" s="5"/>
      <c r="E1221" s="15">
        <f>E1180</f>
        <v>0</v>
      </c>
      <c r="F1221" s="15">
        <f aca="true" t="shared" si="705" ref="F1221:R1221">F1180/F$1152</f>
        <v>0</v>
      </c>
      <c r="G1221" s="15">
        <f t="shared" si="705"/>
        <v>0</v>
      </c>
      <c r="H1221" s="15">
        <f t="shared" si="705"/>
        <v>0</v>
      </c>
      <c r="I1221" s="15">
        <f t="shared" si="705"/>
        <v>0</v>
      </c>
      <c r="J1221" s="15">
        <f t="shared" si="705"/>
        <v>0</v>
      </c>
      <c r="K1221" s="15">
        <f t="shared" si="705"/>
        <v>0</v>
      </c>
      <c r="L1221" s="15">
        <f t="shared" si="705"/>
        <v>0</v>
      </c>
      <c r="M1221" s="15">
        <f t="shared" si="705"/>
        <v>0</v>
      </c>
      <c r="N1221" s="15">
        <f t="shared" si="705"/>
        <v>0</v>
      </c>
      <c r="O1221" s="15">
        <f t="shared" si="705"/>
        <v>0</v>
      </c>
      <c r="P1221" s="15">
        <f t="shared" si="705"/>
        <v>0</v>
      </c>
      <c r="Q1221" s="15">
        <f t="shared" si="705"/>
        <v>0</v>
      </c>
      <c r="R1221" s="15">
        <f t="shared" si="705"/>
        <v>0</v>
      </c>
      <c r="S1221" s="15"/>
      <c r="T1221" s="15">
        <f>T1180/T$1152</f>
        <v>0</v>
      </c>
      <c r="U1221" s="15">
        <f>U1180/U$1152</f>
        <v>0</v>
      </c>
      <c r="V1221" s="15">
        <f>V1180/V$1152</f>
        <v>0</v>
      </c>
      <c r="W1221" s="15">
        <f>W1180/W$1152</f>
        <v>0</v>
      </c>
      <c r="X1221" s="1"/>
      <c r="Y1221" s="1"/>
      <c r="Z1221" s="1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</row>
    <row r="1222" spans="1:42" ht="12.75">
      <c r="A1222" s="1"/>
      <c r="B1222" s="5"/>
      <c r="C1222" s="1"/>
      <c r="D1222" s="1"/>
      <c r="E1222" s="1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"/>
      <c r="Y1222" s="1"/>
      <c r="Z1222" s="1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</row>
    <row r="1223" spans="1:42" ht="12.75">
      <c r="A1223" s="1"/>
      <c r="B1223" s="5">
        <f>B1182</f>
        <v>11</v>
      </c>
      <c r="C1223" s="5" t="str">
        <f>C1182</f>
        <v>Net profit (9-10)</v>
      </c>
      <c r="D1223" s="5"/>
      <c r="E1223" s="5"/>
      <c r="F1223" s="15">
        <f aca="true" t="shared" si="706" ref="F1223:R1223">F1182/F$1152</f>
        <v>-0.03300222194234706</v>
      </c>
      <c r="G1223" s="15">
        <f t="shared" si="706"/>
        <v>0.09349843286112687</v>
      </c>
      <c r="H1223" s="15">
        <f t="shared" si="706"/>
        <v>0.12361224040899373</v>
      </c>
      <c r="I1223" s="15">
        <f t="shared" si="706"/>
        <v>0.12712679766168913</v>
      </c>
      <c r="J1223" s="15">
        <f t="shared" si="706"/>
        <v>0.15090266793845608</v>
      </c>
      <c r="K1223" s="15">
        <f t="shared" si="706"/>
        <v>0.12277539212780951</v>
      </c>
      <c r="L1223" s="15">
        <f t="shared" si="706"/>
        <v>0.1481213820581542</v>
      </c>
      <c r="M1223" s="15">
        <f t="shared" si="706"/>
        <v>0.17420014136190154</v>
      </c>
      <c r="N1223" s="15">
        <f t="shared" si="706"/>
        <v>0.2027399323222399</v>
      </c>
      <c r="O1223" s="15">
        <f t="shared" si="706"/>
        <v>0.23224904772386318</v>
      </c>
      <c r="P1223" s="15">
        <f t="shared" si="706"/>
        <v>0.22903076401851077</v>
      </c>
      <c r="Q1223" s="15">
        <f t="shared" si="706"/>
        <v>0.17815044948621253</v>
      </c>
      <c r="R1223" s="15">
        <f t="shared" si="706"/>
        <v>0.159793396671003</v>
      </c>
      <c r="S1223" s="15"/>
      <c r="T1223" s="15">
        <f>T1182/T$1152</f>
        <v>0.07457882249032613</v>
      </c>
      <c r="U1223" s="15">
        <f>U1182/U$1152</f>
        <v>0.13368105972752278</v>
      </c>
      <c r="V1223" s="15">
        <f>V1182/V$1152</f>
        <v>0.178098988318037</v>
      </c>
      <c r="W1223" s="15">
        <f>W1182/W$1152</f>
        <v>0.21630218765895962</v>
      </c>
      <c r="X1223" s="1"/>
      <c r="Y1223" s="1"/>
      <c r="Z1223" s="1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</row>
    <row r="1224" spans="1:42" ht="12.75">
      <c r="A1224" s="1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5"/>
      <c r="T1224" s="5"/>
      <c r="U1224" s="5"/>
      <c r="V1224" s="5"/>
      <c r="W1224" s="5"/>
      <c r="X1224" s="1"/>
      <c r="Y1224" s="1"/>
      <c r="Z1224" s="1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</row>
    <row r="1225" spans="1:4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5"/>
      <c r="T1225" s="1"/>
      <c r="U1225" s="1"/>
      <c r="V1225" s="1"/>
      <c r="W1225" s="1"/>
      <c r="X1225" s="1"/>
      <c r="Y1225" s="1"/>
      <c r="Z1225" s="1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</row>
    <row r="1226" spans="1:42" ht="12.75">
      <c r="A1226" s="3">
        <v>18</v>
      </c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5"/>
      <c r="T1226" s="1"/>
      <c r="U1226" s="1"/>
      <c r="V1226" s="1"/>
      <c r="W1226" s="1"/>
      <c r="X1226" s="1"/>
      <c r="Y1226" s="1"/>
      <c r="Z1226" s="1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</row>
    <row r="1227" spans="1:42" ht="12.75">
      <c r="A1227" s="1"/>
      <c r="B1227" s="3" t="s">
        <v>236</v>
      </c>
      <c r="C1227" s="3" t="s">
        <v>417</v>
      </c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5"/>
      <c r="T1227" s="1"/>
      <c r="U1227" s="1"/>
      <c r="V1227" s="1"/>
      <c r="W1227" s="1"/>
      <c r="X1227" s="1"/>
      <c r="Y1227" s="1"/>
      <c r="Z1227" s="1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</row>
    <row r="1228" spans="1:42" ht="12.75">
      <c r="A1228" s="1"/>
      <c r="B1228" s="1"/>
      <c r="C1228" s="1"/>
      <c r="D1228" s="1"/>
      <c r="E1228" s="1"/>
      <c r="F1228" s="1" t="str">
        <f>D8</f>
        <v> - EUR</v>
      </c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5"/>
      <c r="T1228" s="1" t="str">
        <f>F1228</f>
        <v> - EUR</v>
      </c>
      <c r="U1228" s="1"/>
      <c r="V1228" s="1"/>
      <c r="W1228" s="1"/>
      <c r="X1228" s="1"/>
      <c r="Y1228" s="1"/>
      <c r="Z1228" s="1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</row>
    <row r="1229" spans="1:42" ht="12.75">
      <c r="A1229" s="1"/>
      <c r="B1229" s="8" t="str">
        <f>B162</f>
        <v> No.</v>
      </c>
      <c r="C1229" s="8" t="str">
        <f>C1013</f>
        <v>Description</v>
      </c>
      <c r="D1229" s="8"/>
      <c r="E1229" s="8" t="s">
        <v>418</v>
      </c>
      <c r="F1229" s="14"/>
      <c r="G1229" s="14" t="str">
        <f>G162</f>
        <v>  By month</v>
      </c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8" t="str">
        <f>R162</f>
        <v>    Total</v>
      </c>
      <c r="S1229" s="15"/>
      <c r="T1229" s="5"/>
      <c r="U1229" s="5" t="str">
        <f>U162</f>
        <v>Quarterly</v>
      </c>
      <c r="V1229" s="5"/>
      <c r="W1229" s="5"/>
      <c r="X1229" s="1"/>
      <c r="Y1229" s="1"/>
      <c r="Z1229" s="1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</row>
    <row r="1230" spans="1:42" ht="12.75">
      <c r="A1230" s="1"/>
      <c r="B1230" s="12" t="str">
        <f>B163</f>
        <v> </v>
      </c>
      <c r="C1230" s="12" t="s">
        <v>1</v>
      </c>
      <c r="D1230" s="12"/>
      <c r="E1230" s="12" t="s">
        <v>419</v>
      </c>
      <c r="F1230" s="12" t="str">
        <f aca="true" t="shared" si="707" ref="F1230:Q1230">D11</f>
        <v>        1</v>
      </c>
      <c r="G1230" s="12" t="str">
        <f t="shared" si="707"/>
        <v>        2</v>
      </c>
      <c r="H1230" s="12" t="str">
        <f t="shared" si="707"/>
        <v>        3</v>
      </c>
      <c r="I1230" s="12" t="str">
        <f t="shared" si="707"/>
        <v>        4</v>
      </c>
      <c r="J1230" s="12" t="str">
        <f t="shared" si="707"/>
        <v>        5</v>
      </c>
      <c r="K1230" s="12" t="str">
        <f t="shared" si="707"/>
        <v>        6</v>
      </c>
      <c r="L1230" s="12" t="str">
        <f t="shared" si="707"/>
        <v>        7</v>
      </c>
      <c r="M1230" s="12" t="str">
        <f t="shared" si="707"/>
        <v>        8</v>
      </c>
      <c r="N1230" s="12" t="str">
        <f t="shared" si="707"/>
        <v>        9</v>
      </c>
      <c r="O1230" s="12" t="str">
        <f t="shared" si="707"/>
        <v>        10</v>
      </c>
      <c r="P1230" s="12" t="str">
        <f t="shared" si="707"/>
        <v>        11</v>
      </c>
      <c r="Q1230" s="12" t="str">
        <f t="shared" si="707"/>
        <v>        12</v>
      </c>
      <c r="R1230" s="12" t="str">
        <f>R163</f>
        <v> </v>
      </c>
      <c r="S1230" s="15"/>
      <c r="T1230" s="5" t="str">
        <f>T163</f>
        <v>       Q1</v>
      </c>
      <c r="U1230" s="5" t="str">
        <f>U163</f>
        <v>       Q2</v>
      </c>
      <c r="V1230" s="5" t="str">
        <f>V163</f>
        <v>       Q3</v>
      </c>
      <c r="W1230" s="5" t="str">
        <f>W163</f>
        <v>       Q4</v>
      </c>
      <c r="X1230" s="1"/>
      <c r="Y1230" s="1"/>
      <c r="Z1230" s="1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</row>
    <row r="1231" spans="1:42" ht="12.75">
      <c r="A1231" s="1"/>
      <c r="B1231" s="5"/>
      <c r="C1231" s="1"/>
      <c r="D1231" s="1"/>
      <c r="E1231" s="1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15"/>
      <c r="T1231" s="5"/>
      <c r="U1231" s="5"/>
      <c r="V1231" s="5"/>
      <c r="W1231" s="5"/>
      <c r="X1231" s="1"/>
      <c r="Y1231" s="1"/>
      <c r="Z1231" s="1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</row>
    <row r="1232" spans="1:42" ht="12.75">
      <c r="A1232" s="1"/>
      <c r="B1232" s="5">
        <v>1</v>
      </c>
      <c r="C1232" s="5" t="s">
        <v>348</v>
      </c>
      <c r="D1232" s="5"/>
      <c r="E1232" s="5"/>
      <c r="F1232" s="5">
        <f aca="true" t="shared" si="708" ref="F1232:Q1232">F1152</f>
        <v>414272</v>
      </c>
      <c r="G1232" s="5">
        <f t="shared" si="708"/>
        <v>589855</v>
      </c>
      <c r="H1232" s="5">
        <f t="shared" si="708"/>
        <v>681331</v>
      </c>
      <c r="I1232" s="5">
        <f t="shared" si="708"/>
        <v>746308</v>
      </c>
      <c r="J1232" s="5">
        <f t="shared" si="708"/>
        <v>714872</v>
      </c>
      <c r="K1232" s="5">
        <f t="shared" si="708"/>
        <v>680357</v>
      </c>
      <c r="L1232" s="5">
        <f t="shared" si="708"/>
        <v>658561</v>
      </c>
      <c r="M1232" s="5">
        <f t="shared" si="708"/>
        <v>751890</v>
      </c>
      <c r="N1232" s="5">
        <f t="shared" si="708"/>
        <v>920159</v>
      </c>
      <c r="O1232" s="5">
        <f t="shared" si="708"/>
        <v>1006530</v>
      </c>
      <c r="P1232" s="5">
        <f t="shared" si="708"/>
        <v>1011534</v>
      </c>
      <c r="Q1232" s="5">
        <f t="shared" si="708"/>
        <v>758193</v>
      </c>
      <c r="R1232" s="5">
        <f>SUM(F1232:Q1232)</f>
        <v>8933862</v>
      </c>
      <c r="S1232" s="15"/>
      <c r="T1232" s="5">
        <f>SUM(F1232:H1232)</f>
        <v>1685458</v>
      </c>
      <c r="U1232" s="5">
        <f>SUM(I1232:K1232)</f>
        <v>2141537</v>
      </c>
      <c r="V1232" s="5">
        <f>SUM(L1232:N1232)</f>
        <v>2330610</v>
      </c>
      <c r="W1232" s="5">
        <f>SUM(O1232:Q1232)</f>
        <v>2776257</v>
      </c>
      <c r="X1232" s="1"/>
      <c r="Y1232" s="1"/>
      <c r="Z1232" s="1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</row>
    <row r="1233" spans="1:42" ht="12.75">
      <c r="A1233" s="1"/>
      <c r="B1233" s="5"/>
      <c r="C1233" s="1"/>
      <c r="D1233" s="1"/>
      <c r="E1233" s="1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15"/>
      <c r="T1233" s="5"/>
      <c r="U1233" s="5"/>
      <c r="V1233" s="5"/>
      <c r="W1233" s="5"/>
      <c r="X1233" s="1"/>
      <c r="Y1233" s="1"/>
      <c r="Z1233" s="1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</row>
    <row r="1234" spans="1:42" ht="12.75">
      <c r="A1234" s="1"/>
      <c r="B1234" s="5">
        <v>2</v>
      </c>
      <c r="C1234" s="5" t="s">
        <v>370</v>
      </c>
      <c r="D1234" s="5"/>
      <c r="E1234" s="5"/>
      <c r="F1234" s="5">
        <f aca="true" t="shared" si="709" ref="F1234:Q1234">SUM(F1235:F1240)</f>
        <v>393652.8964885</v>
      </c>
      <c r="G1234" s="5">
        <f t="shared" si="709"/>
        <v>500413.4818847</v>
      </c>
      <c r="H1234" s="5">
        <f t="shared" si="709"/>
        <v>562819.1486298998</v>
      </c>
      <c r="I1234" s="5">
        <f t="shared" si="709"/>
        <v>617141.2538907002</v>
      </c>
      <c r="J1234" s="5">
        <f t="shared" si="709"/>
        <v>572704.9079655</v>
      </c>
      <c r="K1234" s="5">
        <f t="shared" si="709"/>
        <v>562534.9025380999</v>
      </c>
      <c r="L1234" s="5">
        <f t="shared" si="709"/>
        <v>526723.0345103999</v>
      </c>
      <c r="M1234" s="5">
        <f t="shared" si="709"/>
        <v>586619.6557113999</v>
      </c>
      <c r="N1234" s="5">
        <f t="shared" si="709"/>
        <v>699315.0266143</v>
      </c>
      <c r="O1234" s="5">
        <f t="shared" si="709"/>
        <v>738473.3659945</v>
      </c>
      <c r="P1234" s="5">
        <f t="shared" si="709"/>
        <v>745570.5951492997</v>
      </c>
      <c r="Q1234" s="5">
        <f t="shared" si="709"/>
        <v>588829.5762527001</v>
      </c>
      <c r="R1234" s="5">
        <f aca="true" t="shared" si="710" ref="R1234:R1240">SUM(F1234:Q1234)</f>
        <v>7094797.84563</v>
      </c>
      <c r="S1234" s="15"/>
      <c r="T1234" s="5">
        <f aca="true" t="shared" si="711" ref="T1234:T1240">SUM(F1234:H1234)</f>
        <v>1456885.5270031</v>
      </c>
      <c r="U1234" s="5">
        <f aca="true" t="shared" si="712" ref="U1234:U1240">SUM(I1234:K1234)</f>
        <v>1752381.0643942999</v>
      </c>
      <c r="V1234" s="5">
        <f aca="true" t="shared" si="713" ref="V1234:V1240">SUM(L1234:N1234)</f>
        <v>1812657.7168360997</v>
      </c>
      <c r="W1234" s="5">
        <f aca="true" t="shared" si="714" ref="W1234:W1240">SUM(O1234:Q1234)</f>
        <v>2072873.5373964997</v>
      </c>
      <c r="X1234" s="1"/>
      <c r="Y1234" s="1"/>
      <c r="Z1234" s="1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</row>
    <row r="1235" spans="1:42" ht="12.75">
      <c r="A1235" s="1"/>
      <c r="B1235" s="5"/>
      <c r="C1235" s="5" t="s">
        <v>371</v>
      </c>
      <c r="D1235" s="1"/>
      <c r="E1235" s="1"/>
      <c r="F1235" s="5">
        <f aca="true" t="shared" si="715" ref="F1235:Q1235">F1157</f>
        <v>229714.8964885</v>
      </c>
      <c r="G1235" s="5">
        <f t="shared" si="715"/>
        <v>332502.4818847</v>
      </c>
      <c r="H1235" s="5">
        <f t="shared" si="715"/>
        <v>384185.1486298999</v>
      </c>
      <c r="I1235" s="5">
        <f t="shared" si="715"/>
        <v>423894.2538907001</v>
      </c>
      <c r="J1235" s="5">
        <f t="shared" si="715"/>
        <v>402040.9079655</v>
      </c>
      <c r="K1235" s="5">
        <f t="shared" si="715"/>
        <v>379646.9025380999</v>
      </c>
      <c r="L1235" s="5">
        <f t="shared" si="715"/>
        <v>363507.0345103999</v>
      </c>
      <c r="M1235" s="5">
        <f t="shared" si="715"/>
        <v>412693.65571139986</v>
      </c>
      <c r="N1235" s="5">
        <f t="shared" si="715"/>
        <v>520720.02661430003</v>
      </c>
      <c r="O1235" s="5">
        <f t="shared" si="715"/>
        <v>568124.3659945</v>
      </c>
      <c r="P1235" s="5">
        <f t="shared" si="715"/>
        <v>572027.5951492997</v>
      </c>
      <c r="Q1235" s="5">
        <f t="shared" si="715"/>
        <v>414605.57625270006</v>
      </c>
      <c r="R1235" s="5">
        <f t="shared" si="710"/>
        <v>5003662.845629999</v>
      </c>
      <c r="S1235" s="15"/>
      <c r="T1235" s="5">
        <f t="shared" si="711"/>
        <v>946402.5270030999</v>
      </c>
      <c r="U1235" s="5">
        <f t="shared" si="712"/>
        <v>1205582.0643942999</v>
      </c>
      <c r="V1235" s="5">
        <f t="shared" si="713"/>
        <v>1296920.7168360997</v>
      </c>
      <c r="W1235" s="5">
        <f t="shared" si="714"/>
        <v>1554757.5373964997</v>
      </c>
      <c r="X1235" s="1"/>
      <c r="Y1235" s="1"/>
      <c r="Z1235" s="1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</row>
    <row r="1236" spans="1:42" ht="12.75">
      <c r="A1236" s="1"/>
      <c r="B1236" s="5"/>
      <c r="C1236" s="5" t="s">
        <v>372</v>
      </c>
      <c r="D1236" s="1"/>
      <c r="E1236" s="1"/>
      <c r="F1236" s="5">
        <f aca="true" t="shared" si="716" ref="F1236:Q1236">F1159</f>
        <v>100880</v>
      </c>
      <c r="G1236" s="5">
        <f t="shared" si="716"/>
        <v>100880</v>
      </c>
      <c r="H1236" s="5">
        <f t="shared" si="716"/>
        <v>100880</v>
      </c>
      <c r="I1236" s="5">
        <f t="shared" si="716"/>
        <v>100880</v>
      </c>
      <c r="J1236" s="5">
        <f t="shared" si="716"/>
        <v>100880</v>
      </c>
      <c r="K1236" s="5">
        <f t="shared" si="716"/>
        <v>100880</v>
      </c>
      <c r="L1236" s="5">
        <f t="shared" si="716"/>
        <v>100880</v>
      </c>
      <c r="M1236" s="5">
        <f t="shared" si="716"/>
        <v>100880</v>
      </c>
      <c r="N1236" s="5">
        <f t="shared" si="716"/>
        <v>100880</v>
      </c>
      <c r="O1236" s="5">
        <f t="shared" si="716"/>
        <v>100880</v>
      </c>
      <c r="P1236" s="5">
        <f t="shared" si="716"/>
        <v>100880</v>
      </c>
      <c r="Q1236" s="5">
        <f t="shared" si="716"/>
        <v>100880</v>
      </c>
      <c r="R1236" s="5">
        <f t="shared" si="710"/>
        <v>1210560</v>
      </c>
      <c r="S1236" s="15"/>
      <c r="T1236" s="5">
        <f t="shared" si="711"/>
        <v>302640</v>
      </c>
      <c r="U1236" s="5">
        <f t="shared" si="712"/>
        <v>302640</v>
      </c>
      <c r="V1236" s="5">
        <f t="shared" si="713"/>
        <v>302640</v>
      </c>
      <c r="W1236" s="5">
        <f t="shared" si="714"/>
        <v>302640</v>
      </c>
      <c r="X1236" s="1"/>
      <c r="Y1236" s="1"/>
      <c r="Z1236" s="1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</row>
    <row r="1237" spans="1:42" ht="12.75">
      <c r="A1237" s="1"/>
      <c r="B1237" s="5"/>
      <c r="C1237" s="5" t="s">
        <v>373</v>
      </c>
      <c r="D1237" s="1"/>
      <c r="E1237" s="1"/>
      <c r="F1237" s="5">
        <f aca="true" t="shared" si="717" ref="F1237:Q1237">F1163-F1015</f>
        <v>63058</v>
      </c>
      <c r="G1237" s="5">
        <f t="shared" si="717"/>
        <v>67031</v>
      </c>
      <c r="H1237" s="5">
        <f t="shared" si="717"/>
        <v>77754</v>
      </c>
      <c r="I1237" s="5">
        <f t="shared" si="717"/>
        <v>92367</v>
      </c>
      <c r="J1237" s="5">
        <f t="shared" si="717"/>
        <v>69784</v>
      </c>
      <c r="K1237" s="5">
        <f t="shared" si="717"/>
        <v>82008</v>
      </c>
      <c r="L1237" s="5">
        <f t="shared" si="717"/>
        <v>62336</v>
      </c>
      <c r="M1237" s="5">
        <f t="shared" si="717"/>
        <v>73046</v>
      </c>
      <c r="N1237" s="5">
        <f t="shared" si="717"/>
        <v>77715</v>
      </c>
      <c r="O1237" s="5">
        <f t="shared" si="717"/>
        <v>69469</v>
      </c>
      <c r="P1237" s="5">
        <f t="shared" si="717"/>
        <v>72663</v>
      </c>
      <c r="Q1237" s="5">
        <f t="shared" si="717"/>
        <v>73344</v>
      </c>
      <c r="R1237" s="5">
        <f t="shared" si="710"/>
        <v>880575</v>
      </c>
      <c r="S1237" s="15"/>
      <c r="T1237" s="5">
        <f t="shared" si="711"/>
        <v>207843</v>
      </c>
      <c r="U1237" s="5">
        <f t="shared" si="712"/>
        <v>244159</v>
      </c>
      <c r="V1237" s="5">
        <f t="shared" si="713"/>
        <v>213097</v>
      </c>
      <c r="W1237" s="5">
        <f t="shared" si="714"/>
        <v>215476</v>
      </c>
      <c r="X1237" s="1"/>
      <c r="Y1237" s="1"/>
      <c r="Z1237" s="1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</row>
    <row r="1238" spans="1:42" ht="12.75">
      <c r="A1238" s="1"/>
      <c r="B1238" s="5"/>
      <c r="C1238" s="5" t="s">
        <v>374</v>
      </c>
      <c r="D1238" s="1"/>
      <c r="E1238" s="1"/>
      <c r="F1238" s="5">
        <f aca="true" t="shared" si="718" ref="F1238:Q1238">F1167</f>
        <v>0</v>
      </c>
      <c r="G1238" s="5">
        <f t="shared" si="718"/>
        <v>0</v>
      </c>
      <c r="H1238" s="5">
        <f t="shared" si="718"/>
        <v>0</v>
      </c>
      <c r="I1238" s="5">
        <f t="shared" si="718"/>
        <v>0</v>
      </c>
      <c r="J1238" s="5">
        <f t="shared" si="718"/>
        <v>0</v>
      </c>
      <c r="K1238" s="5">
        <f t="shared" si="718"/>
        <v>0</v>
      </c>
      <c r="L1238" s="5">
        <f t="shared" si="718"/>
        <v>0</v>
      </c>
      <c r="M1238" s="5">
        <f t="shared" si="718"/>
        <v>0</v>
      </c>
      <c r="N1238" s="5">
        <f t="shared" si="718"/>
        <v>0</v>
      </c>
      <c r="O1238" s="5">
        <f t="shared" si="718"/>
        <v>0</v>
      </c>
      <c r="P1238" s="5">
        <f t="shared" si="718"/>
        <v>0</v>
      </c>
      <c r="Q1238" s="5">
        <f t="shared" si="718"/>
        <v>0</v>
      </c>
      <c r="R1238" s="5">
        <f t="shared" si="710"/>
        <v>0</v>
      </c>
      <c r="S1238" s="15"/>
      <c r="T1238" s="5">
        <f t="shared" si="711"/>
        <v>0</v>
      </c>
      <c r="U1238" s="5">
        <f t="shared" si="712"/>
        <v>0</v>
      </c>
      <c r="V1238" s="5">
        <f t="shared" si="713"/>
        <v>0</v>
      </c>
      <c r="W1238" s="5">
        <f t="shared" si="714"/>
        <v>0</v>
      </c>
      <c r="X1238" s="1"/>
      <c r="Y1238" s="1"/>
      <c r="Z1238" s="1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</row>
    <row r="1239" spans="1:42" ht="12.75">
      <c r="A1239" s="1"/>
      <c r="B1239" s="5"/>
      <c r="C1239" s="5" t="s">
        <v>375</v>
      </c>
      <c r="D1239" s="1"/>
      <c r="E1239" s="1"/>
      <c r="F1239" s="5">
        <f aca="true" t="shared" si="719" ref="F1239:Q1239">F1169</f>
        <v>0</v>
      </c>
      <c r="G1239" s="5">
        <f t="shared" si="719"/>
        <v>0</v>
      </c>
      <c r="H1239" s="5">
        <f t="shared" si="719"/>
        <v>0</v>
      </c>
      <c r="I1239" s="5">
        <f t="shared" si="719"/>
        <v>0</v>
      </c>
      <c r="J1239" s="5">
        <f t="shared" si="719"/>
        <v>0</v>
      </c>
      <c r="K1239" s="5">
        <f t="shared" si="719"/>
        <v>0</v>
      </c>
      <c r="L1239" s="5">
        <f t="shared" si="719"/>
        <v>0</v>
      </c>
      <c r="M1239" s="5">
        <f t="shared" si="719"/>
        <v>0</v>
      </c>
      <c r="N1239" s="5">
        <f t="shared" si="719"/>
        <v>0</v>
      </c>
      <c r="O1239" s="5">
        <f t="shared" si="719"/>
        <v>0</v>
      </c>
      <c r="P1239" s="5">
        <f t="shared" si="719"/>
        <v>0</v>
      </c>
      <c r="Q1239" s="5">
        <f t="shared" si="719"/>
        <v>0</v>
      </c>
      <c r="R1239" s="5">
        <f t="shared" si="710"/>
        <v>0</v>
      </c>
      <c r="S1239" s="15"/>
      <c r="T1239" s="5">
        <f t="shared" si="711"/>
        <v>0</v>
      </c>
      <c r="U1239" s="5">
        <f t="shared" si="712"/>
        <v>0</v>
      </c>
      <c r="V1239" s="5">
        <f t="shared" si="713"/>
        <v>0</v>
      </c>
      <c r="W1239" s="5">
        <f t="shared" si="714"/>
        <v>0</v>
      </c>
      <c r="X1239" s="1"/>
      <c r="Y1239" s="1"/>
      <c r="Z1239" s="1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</row>
    <row r="1240" spans="1:42" ht="12.75">
      <c r="A1240" s="1"/>
      <c r="B1240" s="5"/>
      <c r="C1240" s="5" t="s">
        <v>376</v>
      </c>
      <c r="D1240" s="1"/>
      <c r="E1240" s="1"/>
      <c r="F1240" s="5">
        <f aca="true" t="shared" si="720" ref="F1240:Q1240">F1180</f>
        <v>0</v>
      </c>
      <c r="G1240" s="5">
        <f t="shared" si="720"/>
        <v>0</v>
      </c>
      <c r="H1240" s="5">
        <f t="shared" si="720"/>
        <v>0</v>
      </c>
      <c r="I1240" s="5">
        <f t="shared" si="720"/>
        <v>0</v>
      </c>
      <c r="J1240" s="5">
        <f t="shared" si="720"/>
        <v>0</v>
      </c>
      <c r="K1240" s="5">
        <f t="shared" si="720"/>
        <v>0</v>
      </c>
      <c r="L1240" s="5">
        <f t="shared" si="720"/>
        <v>0</v>
      </c>
      <c r="M1240" s="5">
        <f t="shared" si="720"/>
        <v>0</v>
      </c>
      <c r="N1240" s="5">
        <f t="shared" si="720"/>
        <v>0</v>
      </c>
      <c r="O1240" s="5">
        <f t="shared" si="720"/>
        <v>0</v>
      </c>
      <c r="P1240" s="5">
        <f t="shared" si="720"/>
        <v>0</v>
      </c>
      <c r="Q1240" s="5">
        <f t="shared" si="720"/>
        <v>0</v>
      </c>
      <c r="R1240" s="5">
        <f t="shared" si="710"/>
        <v>0</v>
      </c>
      <c r="S1240" s="15"/>
      <c r="T1240" s="5">
        <f t="shared" si="711"/>
        <v>0</v>
      </c>
      <c r="U1240" s="5">
        <f t="shared" si="712"/>
        <v>0</v>
      </c>
      <c r="V1240" s="5">
        <f t="shared" si="713"/>
        <v>0</v>
      </c>
      <c r="W1240" s="5">
        <f t="shared" si="714"/>
        <v>0</v>
      </c>
      <c r="X1240" s="1"/>
      <c r="Y1240" s="1"/>
      <c r="Z1240" s="1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</row>
    <row r="1241" spans="1:42" ht="12.75">
      <c r="A1241" s="1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15"/>
      <c r="T1241" s="5"/>
      <c r="U1241" s="5"/>
      <c r="V1241" s="5"/>
      <c r="W1241" s="5"/>
      <c r="X1241" s="1"/>
      <c r="Y1241" s="1"/>
      <c r="Z1241" s="1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</row>
    <row r="1242" spans="1:42" ht="12.75">
      <c r="A1242" s="1"/>
      <c r="B1242" s="5">
        <v>3</v>
      </c>
      <c r="C1242" s="5" t="s">
        <v>377</v>
      </c>
      <c r="D1242" s="5"/>
      <c r="E1242" s="5"/>
      <c r="F1242" s="5">
        <f aca="true" t="shared" si="721" ref="F1242:Q1242">F1232-F1234</f>
        <v>20619.103511499998</v>
      </c>
      <c r="G1242" s="5">
        <f t="shared" si="721"/>
        <v>89441.51811529999</v>
      </c>
      <c r="H1242" s="5">
        <f t="shared" si="721"/>
        <v>118511.85137010016</v>
      </c>
      <c r="I1242" s="5">
        <f t="shared" si="721"/>
        <v>129166.74610929983</v>
      </c>
      <c r="J1242" s="5">
        <f t="shared" si="721"/>
        <v>142167.09203449998</v>
      </c>
      <c r="K1242" s="5">
        <f t="shared" si="721"/>
        <v>117822.09746190009</v>
      </c>
      <c r="L1242" s="5">
        <f t="shared" si="721"/>
        <v>131837.9654896001</v>
      </c>
      <c r="M1242" s="5">
        <f t="shared" si="721"/>
        <v>165270.34428860014</v>
      </c>
      <c r="N1242" s="5">
        <f t="shared" si="721"/>
        <v>220843.97338570002</v>
      </c>
      <c r="O1242" s="5">
        <f t="shared" si="721"/>
        <v>268056.6340055</v>
      </c>
      <c r="P1242" s="5">
        <f t="shared" si="721"/>
        <v>265963.4048507003</v>
      </c>
      <c r="Q1242" s="5">
        <f t="shared" si="721"/>
        <v>169363.42374729994</v>
      </c>
      <c r="R1242" s="5">
        <f>SUM(F1242:Q1242)</f>
        <v>1839064.1543700004</v>
      </c>
      <c r="S1242" s="15"/>
      <c r="T1242" s="5">
        <f>SUM(F1242:H1242)</f>
        <v>228572.47299690015</v>
      </c>
      <c r="U1242" s="5">
        <f>SUM(I1242:K1242)</f>
        <v>389155.9356056999</v>
      </c>
      <c r="V1242" s="5">
        <f>SUM(L1242:N1242)</f>
        <v>517952.28316390025</v>
      </c>
      <c r="W1242" s="5">
        <f>SUM(O1242:Q1242)</f>
        <v>703383.4626035002</v>
      </c>
      <c r="X1242" s="1"/>
      <c r="Y1242" s="1"/>
      <c r="Z1242" s="1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</row>
    <row r="1243" spans="1:42" ht="12.75">
      <c r="A1243" s="1"/>
      <c r="B1243" s="5"/>
      <c r="C1243" s="5" t="s">
        <v>378</v>
      </c>
      <c r="D1243" s="1"/>
      <c r="E1243" s="1"/>
      <c r="F1243" s="15">
        <f aca="true" t="shared" si="722" ref="F1243:R1243">F1242/F$1232</f>
        <v>0.049771897476778536</v>
      </c>
      <c r="G1243" s="15">
        <f t="shared" si="722"/>
        <v>0.151633059167592</v>
      </c>
      <c r="H1243" s="15">
        <f t="shared" si="722"/>
        <v>0.17394166913012934</v>
      </c>
      <c r="I1243" s="15">
        <f t="shared" si="722"/>
        <v>0.1730743153085587</v>
      </c>
      <c r="J1243" s="15">
        <f t="shared" si="722"/>
        <v>0.19887069578120276</v>
      </c>
      <c r="K1243" s="15">
        <f t="shared" si="722"/>
        <v>0.17317687252707048</v>
      </c>
      <c r="L1243" s="15">
        <f t="shared" si="722"/>
        <v>0.20019097014490697</v>
      </c>
      <c r="M1243" s="15">
        <f t="shared" si="722"/>
        <v>0.2198065465541504</v>
      </c>
      <c r="N1243" s="15">
        <f t="shared" si="722"/>
        <v>0.2400063178056184</v>
      </c>
      <c r="O1243" s="15">
        <f t="shared" si="722"/>
        <v>0.26631758020674995</v>
      </c>
      <c r="P1243" s="15">
        <f t="shared" si="722"/>
        <v>0.26293076144815725</v>
      </c>
      <c r="Q1243" s="15">
        <f t="shared" si="722"/>
        <v>0.22337772011519486</v>
      </c>
      <c r="R1243" s="15">
        <f t="shared" si="722"/>
        <v>0.2058532082060368</v>
      </c>
      <c r="S1243" s="15"/>
      <c r="T1243" s="15">
        <f>T1242/T$1232</f>
        <v>0.13561445790811766</v>
      </c>
      <c r="U1243" s="15">
        <f>U1242/U$1232</f>
        <v>0.18171805371828734</v>
      </c>
      <c r="V1243" s="15">
        <f>V1242/V$1232</f>
        <v>0.222238934512381</v>
      </c>
      <c r="W1243" s="15">
        <f>W1242/W$1232</f>
        <v>0.25335675429310045</v>
      </c>
      <c r="X1243" s="1"/>
      <c r="Y1243" s="1"/>
      <c r="Z1243" s="1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</row>
    <row r="1244" spans="1:42" ht="12.75">
      <c r="A1244" s="1"/>
      <c r="B1244" s="5"/>
      <c r="C1244" s="5" t="s">
        <v>379</v>
      </c>
      <c r="D1244" s="1"/>
      <c r="E1244" s="1"/>
      <c r="F1244" s="5">
        <f>SUM($F$1242:F1242)</f>
        <v>20619.103511499998</v>
      </c>
      <c r="G1244" s="5">
        <f>SUM($F$1242:G1242)</f>
        <v>110060.62162679998</v>
      </c>
      <c r="H1244" s="5">
        <f>SUM($F$1242:H1242)</f>
        <v>228572.47299690015</v>
      </c>
      <c r="I1244" s="5">
        <f>SUM($F$1242:I1242)</f>
        <v>357739.2191062</v>
      </c>
      <c r="J1244" s="5">
        <f>SUM($F$1242:J1242)</f>
        <v>499906.31114069995</v>
      </c>
      <c r="K1244" s="5">
        <f>SUM($F$1242:K1242)</f>
        <v>617728.4086026</v>
      </c>
      <c r="L1244" s="5">
        <f>SUM($F$1242:L1242)</f>
        <v>749566.3740922001</v>
      </c>
      <c r="M1244" s="5">
        <f>SUM($F$1242:M1242)</f>
        <v>914836.7183808002</v>
      </c>
      <c r="N1244" s="5">
        <f>SUM($F$1242:N1242)</f>
        <v>1135680.6917665002</v>
      </c>
      <c r="O1244" s="5">
        <f>SUM($F$1242:O1242)</f>
        <v>1403737.3257720002</v>
      </c>
      <c r="P1244" s="5">
        <f>SUM($F$1242:P1242)</f>
        <v>1669700.7306227004</v>
      </c>
      <c r="Q1244" s="5">
        <f>SUM($F$1242:Q1242)</f>
        <v>1839064.1543700004</v>
      </c>
      <c r="R1244" s="5">
        <f>Q1244</f>
        <v>1839064.1543700004</v>
      </c>
      <c r="S1244" s="15"/>
      <c r="T1244" s="5">
        <f>H1244</f>
        <v>228572.47299690015</v>
      </c>
      <c r="U1244" s="5">
        <f>K1244</f>
        <v>617728.4086026</v>
      </c>
      <c r="V1244" s="5">
        <f>N1244</f>
        <v>1135680.6917665002</v>
      </c>
      <c r="W1244" s="5">
        <f>Q1244</f>
        <v>1839064.1543700004</v>
      </c>
      <c r="X1244" s="1"/>
      <c r="Y1244" s="1"/>
      <c r="Z1244" s="1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</row>
    <row r="1245" spans="1:42" ht="12.75">
      <c r="A1245" s="1"/>
      <c r="B1245" s="5"/>
      <c r="C1245" s="1"/>
      <c r="D1245" s="1"/>
      <c r="E1245" s="1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15"/>
      <c r="T1245" s="5"/>
      <c r="U1245" s="5"/>
      <c r="V1245" s="5"/>
      <c r="W1245" s="5"/>
      <c r="X1245" s="1"/>
      <c r="Y1245" s="1"/>
      <c r="Z1245" s="1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</row>
    <row r="1246" spans="1:42" ht="12.75">
      <c r="A1246" s="1"/>
      <c r="B1246" s="5">
        <v>4</v>
      </c>
      <c r="C1246" s="5" t="s">
        <v>380</v>
      </c>
      <c r="D1246" s="5"/>
      <c r="E1246" s="5"/>
      <c r="F1246" s="5">
        <f aca="true" t="shared" si="723" ref="F1246:Q1246">F1142</f>
        <v>-18544.74472999992</v>
      </c>
      <c r="G1246" s="5">
        <f t="shared" si="723"/>
        <v>-121909.0848846999</v>
      </c>
      <c r="H1246" s="5">
        <f t="shared" si="723"/>
        <v>54821.97257009987</v>
      </c>
      <c r="I1246" s="5">
        <f t="shared" si="723"/>
        <v>210056.38530929992</v>
      </c>
      <c r="J1246" s="5">
        <f t="shared" si="723"/>
        <v>62128.84703449998</v>
      </c>
      <c r="K1246" s="5">
        <f t="shared" si="723"/>
        <v>74806.4756618999</v>
      </c>
      <c r="L1246" s="5">
        <f t="shared" si="723"/>
        <v>-10073.354310399853</v>
      </c>
      <c r="M1246" s="5">
        <f t="shared" si="723"/>
        <v>233068.99328859942</v>
      </c>
      <c r="N1246" s="5">
        <f t="shared" si="723"/>
        <v>128943.6745857005</v>
      </c>
      <c r="O1246" s="5">
        <f t="shared" si="723"/>
        <v>67644.02920550015</v>
      </c>
      <c r="P1246" s="5">
        <f t="shared" si="723"/>
        <v>-17509.029149299953</v>
      </c>
      <c r="Q1246" s="5">
        <f t="shared" si="723"/>
        <v>-227000.68105270062</v>
      </c>
      <c r="R1246" s="5">
        <f>SUM(F1246:Q1246)</f>
        <v>436433.4835284995</v>
      </c>
      <c r="S1246" s="15"/>
      <c r="T1246" s="5">
        <f>SUM(F1246:H1246)</f>
        <v>-85631.85704459995</v>
      </c>
      <c r="U1246" s="5">
        <f>SUM(I1246:K1246)</f>
        <v>346991.7080056998</v>
      </c>
      <c r="V1246" s="5">
        <f>SUM(L1246:N1246)</f>
        <v>351939.31356390007</v>
      </c>
      <c r="W1246" s="5">
        <f>SUM(O1246:Q1246)</f>
        <v>-176865.68099650042</v>
      </c>
      <c r="X1246" s="1"/>
      <c r="Y1246" s="1"/>
      <c r="Z1246" s="1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</row>
    <row r="1247" spans="1:42" ht="12.75">
      <c r="A1247" s="1"/>
      <c r="B1247" s="5"/>
      <c r="C1247" s="1" t="s">
        <v>378</v>
      </c>
      <c r="D1247" s="1"/>
      <c r="E1247" s="1"/>
      <c r="F1247" s="15">
        <f aca="true" t="shared" si="724" ref="F1247:R1247">F1246/F$1232</f>
        <v>-0.0447646587990497</v>
      </c>
      <c r="G1247" s="15">
        <f t="shared" si="724"/>
        <v>-0.20667636094413017</v>
      </c>
      <c r="H1247" s="15">
        <f t="shared" si="724"/>
        <v>0.08046305330316669</v>
      </c>
      <c r="I1247" s="15">
        <f t="shared" si="724"/>
        <v>0.28146071770542447</v>
      </c>
      <c r="J1247" s="15">
        <f t="shared" si="724"/>
        <v>0.08690905089932181</v>
      </c>
      <c r="K1247" s="15">
        <f t="shared" si="724"/>
        <v>0.10995179833807824</v>
      </c>
      <c r="L1247" s="15">
        <f t="shared" si="724"/>
        <v>-0.015296007978607681</v>
      </c>
      <c r="M1247" s="15">
        <f t="shared" si="724"/>
        <v>0.3099775143818902</v>
      </c>
      <c r="N1247" s="15">
        <f t="shared" si="724"/>
        <v>0.1401319495714333</v>
      </c>
      <c r="O1247" s="15">
        <f t="shared" si="724"/>
        <v>0.06720517938412184</v>
      </c>
      <c r="P1247" s="15">
        <f t="shared" si="724"/>
        <v>-0.017309382728904765</v>
      </c>
      <c r="Q1247" s="15">
        <f t="shared" si="724"/>
        <v>-0.2993969623205445</v>
      </c>
      <c r="R1247" s="15">
        <f t="shared" si="724"/>
        <v>0.04885160343068871</v>
      </c>
      <c r="S1247" s="15"/>
      <c r="T1247" s="15">
        <f>T1246/T$1232</f>
        <v>-0.05080628354109088</v>
      </c>
      <c r="U1247" s="15">
        <f>U1246/U$1232</f>
        <v>0.16202928457724514</v>
      </c>
      <c r="V1247" s="15">
        <f>V1246/V$1232</f>
        <v>0.1510073815713054</v>
      </c>
      <c r="W1247" s="15">
        <f>W1246/W$1232</f>
        <v>-0.06370652320606501</v>
      </c>
      <c r="X1247" s="1"/>
      <c r="Y1247" s="1"/>
      <c r="Z1247" s="1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</row>
    <row r="1248" spans="1:42" ht="12.75">
      <c r="A1248" s="1"/>
      <c r="B1248" s="5"/>
      <c r="C1248" s="1" t="s">
        <v>379</v>
      </c>
      <c r="D1248" s="1"/>
      <c r="E1248" s="1"/>
      <c r="F1248" s="5">
        <f>SUM($F$1246:F1246)</f>
        <v>-18544.74472999992</v>
      </c>
      <c r="G1248" s="5">
        <f>SUM($F$1246:G1246)</f>
        <v>-140453.82961469982</v>
      </c>
      <c r="H1248" s="5">
        <f>SUM($F$1246:H1246)</f>
        <v>-85631.85704459995</v>
      </c>
      <c r="I1248" s="5">
        <f>SUM($F$1246:I1246)</f>
        <v>124424.52826469997</v>
      </c>
      <c r="J1248" s="5">
        <f>SUM($F$1246:J1246)</f>
        <v>186553.37529919995</v>
      </c>
      <c r="K1248" s="5">
        <f>SUM($F$1246:K1246)</f>
        <v>261359.85096109984</v>
      </c>
      <c r="L1248" s="5">
        <f>SUM($F$1246:L1246)</f>
        <v>251286.4966507</v>
      </c>
      <c r="M1248" s="5">
        <f>SUM($F$1246:M1246)</f>
        <v>484355.4899392994</v>
      </c>
      <c r="N1248" s="5">
        <f>SUM($F$1246:N1246)</f>
        <v>613299.1645249999</v>
      </c>
      <c r="O1248" s="5">
        <f>SUM($F$1246:O1246)</f>
        <v>680943.1937305001</v>
      </c>
      <c r="P1248" s="5">
        <f>SUM($F$1246:P1246)</f>
        <v>663434.1645812001</v>
      </c>
      <c r="Q1248" s="5">
        <f>SUM($F$1246:Q1246)</f>
        <v>436433.4835284995</v>
      </c>
      <c r="R1248" s="5">
        <f>Q1248</f>
        <v>436433.4835284995</v>
      </c>
      <c r="S1248" s="15"/>
      <c r="T1248" s="5">
        <f>H1248</f>
        <v>-85631.85704459995</v>
      </c>
      <c r="U1248" s="5">
        <f>K1248</f>
        <v>261359.85096109984</v>
      </c>
      <c r="V1248" s="5">
        <f>N1248</f>
        <v>613299.1645249999</v>
      </c>
      <c r="W1248" s="5">
        <f>Q1248</f>
        <v>436433.4835284995</v>
      </c>
      <c r="X1248" s="1"/>
      <c r="Y1248" s="1"/>
      <c r="Z1248" s="1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</row>
    <row r="1249" spans="1:42" ht="12.75">
      <c r="A1249" s="1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15"/>
      <c r="T1249" s="5"/>
      <c r="U1249" s="5"/>
      <c r="V1249" s="5"/>
      <c r="W1249" s="5"/>
      <c r="X1249" s="1"/>
      <c r="Y1249" s="1"/>
      <c r="Z1249" s="1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</row>
    <row r="1250" spans="1:42" ht="12.75">
      <c r="A1250" s="1"/>
      <c r="B1250" s="5">
        <v>5</v>
      </c>
      <c r="C1250" s="5" t="s">
        <v>381</v>
      </c>
      <c r="D1250" s="5"/>
      <c r="E1250" s="5"/>
      <c r="F1250" s="5">
        <f aca="true" t="shared" si="725" ref="F1250:Q1250">F1242-F1246</f>
        <v>39163.848241499916</v>
      </c>
      <c r="G1250" s="5">
        <f t="shared" si="725"/>
        <v>211350.6029999999</v>
      </c>
      <c r="H1250" s="5">
        <f t="shared" si="725"/>
        <v>63689.8788000003</v>
      </c>
      <c r="I1250" s="5">
        <f t="shared" si="725"/>
        <v>-80889.63920000009</v>
      </c>
      <c r="J1250" s="5">
        <f t="shared" si="725"/>
        <v>80038.245</v>
      </c>
      <c r="K1250" s="5">
        <f t="shared" si="725"/>
        <v>43015.6218000002</v>
      </c>
      <c r="L1250" s="5">
        <f t="shared" si="725"/>
        <v>141911.31979999994</v>
      </c>
      <c r="M1250" s="5">
        <f t="shared" si="725"/>
        <v>-67798.64899999928</v>
      </c>
      <c r="N1250" s="5">
        <f t="shared" si="725"/>
        <v>91900.29879999952</v>
      </c>
      <c r="O1250" s="5">
        <f t="shared" si="725"/>
        <v>200412.60479999986</v>
      </c>
      <c r="P1250" s="5">
        <f t="shared" si="725"/>
        <v>283472.43400000024</v>
      </c>
      <c r="Q1250" s="5">
        <f t="shared" si="725"/>
        <v>396364.10480000055</v>
      </c>
      <c r="R1250" s="5">
        <f>SUM(F1250:Q1250)</f>
        <v>1402630.670841501</v>
      </c>
      <c r="S1250" s="15"/>
      <c r="T1250" s="5">
        <f>SUM(F1250:H1250)</f>
        <v>314204.3300415001</v>
      </c>
      <c r="U1250" s="5">
        <f>SUM(I1250:K1250)</f>
        <v>42164.2276000001</v>
      </c>
      <c r="V1250" s="5">
        <f>SUM(L1250:N1250)</f>
        <v>166012.9696000002</v>
      </c>
      <c r="W1250" s="5">
        <f>SUM(O1250:Q1250)</f>
        <v>880249.1436000007</v>
      </c>
      <c r="X1250" s="1"/>
      <c r="Y1250" s="1"/>
      <c r="Z1250" s="1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</row>
    <row r="1251" spans="1:42" ht="12.75">
      <c r="A1251" s="1"/>
      <c r="B1251" s="5"/>
      <c r="C1251" s="1" t="s">
        <v>378</v>
      </c>
      <c r="D1251" s="1"/>
      <c r="E1251" s="1"/>
      <c r="F1251" s="15">
        <f aca="true" t="shared" si="726" ref="F1251:R1251">F1250/F$1232</f>
        <v>0.09453655627582824</v>
      </c>
      <c r="G1251" s="15">
        <f t="shared" si="726"/>
        <v>0.3583094201117222</v>
      </c>
      <c r="H1251" s="15">
        <f t="shared" si="726"/>
        <v>0.09347861582696267</v>
      </c>
      <c r="I1251" s="15">
        <f t="shared" si="726"/>
        <v>-0.10838640239686576</v>
      </c>
      <c r="J1251" s="15">
        <f t="shared" si="726"/>
        <v>0.11196164488188094</v>
      </c>
      <c r="K1251" s="15">
        <f t="shared" si="726"/>
        <v>0.06322507418899224</v>
      </c>
      <c r="L1251" s="15">
        <f t="shared" si="726"/>
        <v>0.21548697812351467</v>
      </c>
      <c r="M1251" s="15">
        <f t="shared" si="726"/>
        <v>-0.0901709678277398</v>
      </c>
      <c r="N1251" s="15">
        <f t="shared" si="726"/>
        <v>0.09987436823418509</v>
      </c>
      <c r="O1251" s="15">
        <f t="shared" si="726"/>
        <v>0.1991124008226281</v>
      </c>
      <c r="P1251" s="15">
        <f t="shared" si="726"/>
        <v>0.280240144177062</v>
      </c>
      <c r="Q1251" s="15">
        <f t="shared" si="726"/>
        <v>0.5227746824357394</v>
      </c>
      <c r="R1251" s="15">
        <f t="shared" si="726"/>
        <v>0.1570016047753481</v>
      </c>
      <c r="S1251" s="15"/>
      <c r="T1251" s="15">
        <f>T1250/T$1232</f>
        <v>0.18642074144920853</v>
      </c>
      <c r="U1251" s="15">
        <f>U1250/U$1232</f>
        <v>0.019688769141042204</v>
      </c>
      <c r="V1251" s="15">
        <f>V1250/V$1232</f>
        <v>0.0712315529410756</v>
      </c>
      <c r="W1251" s="15">
        <f>W1250/W$1232</f>
        <v>0.31706327749916546</v>
      </c>
      <c r="X1251" s="1"/>
      <c r="Y1251" s="1"/>
      <c r="Z1251" s="1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</row>
    <row r="1252" spans="1:42" ht="12.75">
      <c r="A1252" s="1"/>
      <c r="B1252" s="5"/>
      <c r="C1252" s="1" t="s">
        <v>379</v>
      </c>
      <c r="D1252" s="1"/>
      <c r="E1252" s="1"/>
      <c r="F1252" s="5">
        <f>SUM($F$1250:F1250)</f>
        <v>39163.848241499916</v>
      </c>
      <c r="G1252" s="5">
        <f>SUM($F$1250:G1250)</f>
        <v>250514.4512414998</v>
      </c>
      <c r="H1252" s="5">
        <f>SUM($F$1250:H1250)</f>
        <v>314204.3300415001</v>
      </c>
      <c r="I1252" s="5">
        <f>SUM($F$1250:I1250)</f>
        <v>233314.6908415</v>
      </c>
      <c r="J1252" s="5">
        <f>SUM($F$1250:J1250)</f>
        <v>313352.9358415</v>
      </c>
      <c r="K1252" s="5">
        <f>SUM($F$1250:K1250)</f>
        <v>356368.5576415002</v>
      </c>
      <c r="L1252" s="5">
        <f>SUM($F$1250:L1250)</f>
        <v>498279.87744150014</v>
      </c>
      <c r="M1252" s="5">
        <f>SUM($F$1250:M1250)</f>
        <v>430481.22844150086</v>
      </c>
      <c r="N1252" s="5">
        <f>SUM($F$1250:N1250)</f>
        <v>522381.5272415004</v>
      </c>
      <c r="O1252" s="5">
        <f>SUM($F$1250:O1250)</f>
        <v>722794.1320415002</v>
      </c>
      <c r="P1252" s="5">
        <f>SUM($F$1250:P1250)</f>
        <v>1006266.5660415004</v>
      </c>
      <c r="Q1252" s="5">
        <f>SUM($F$1250:Q1250)</f>
        <v>1402630.670841501</v>
      </c>
      <c r="R1252" s="5">
        <f>Q1252</f>
        <v>1402630.670841501</v>
      </c>
      <c r="S1252" s="15"/>
      <c r="T1252" s="5">
        <f>H1252</f>
        <v>314204.3300415001</v>
      </c>
      <c r="U1252" s="5">
        <f>K1252</f>
        <v>356368.5576415002</v>
      </c>
      <c r="V1252" s="5">
        <f>N1252</f>
        <v>522381.5272415004</v>
      </c>
      <c r="W1252" s="5">
        <f>Q1252</f>
        <v>1402630.670841501</v>
      </c>
      <c r="X1252" s="1"/>
      <c r="Y1252" s="1"/>
      <c r="Z1252" s="1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</row>
    <row r="1253" spans="1:42" ht="12.75">
      <c r="A1253" s="1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15"/>
      <c r="T1253" s="5"/>
      <c r="U1253" s="5"/>
      <c r="V1253" s="5"/>
      <c r="W1253" s="5"/>
      <c r="X1253" s="1"/>
      <c r="Y1253" s="1"/>
      <c r="Z1253" s="1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</row>
    <row r="1254" spans="1:42" ht="12.75">
      <c r="A1254" s="1"/>
      <c r="B1254" s="5">
        <v>6</v>
      </c>
      <c r="C1254" s="5" t="s">
        <v>382</v>
      </c>
      <c r="D1254" s="5"/>
      <c r="E1254" s="5">
        <f aca="true" t="shared" si="727" ref="E1254:Q1254">E1256+E1260-E1263</f>
        <v>9241492</v>
      </c>
      <c r="F1254" s="5">
        <f t="shared" si="727"/>
        <v>9188656.25527</v>
      </c>
      <c r="G1254" s="5">
        <f t="shared" si="727"/>
        <v>9032456.170385301</v>
      </c>
      <c r="H1254" s="5">
        <f t="shared" si="727"/>
        <v>9052987.1429554</v>
      </c>
      <c r="I1254" s="5">
        <f t="shared" si="727"/>
        <v>9228752.5282647</v>
      </c>
      <c r="J1254" s="5">
        <f t="shared" si="727"/>
        <v>9256590.3752992</v>
      </c>
      <c r="K1254" s="5">
        <f t="shared" si="727"/>
        <v>9297105.8509611</v>
      </c>
      <c r="L1254" s="5">
        <f t="shared" si="727"/>
        <v>9252741.4966507</v>
      </c>
      <c r="M1254" s="5">
        <f t="shared" si="727"/>
        <v>9451519.489939298</v>
      </c>
      <c r="N1254" s="5">
        <f t="shared" si="727"/>
        <v>9546172.164525</v>
      </c>
      <c r="O1254" s="5">
        <f t="shared" si="727"/>
        <v>9579525.1937305</v>
      </c>
      <c r="P1254" s="5">
        <f t="shared" si="727"/>
        <v>9527725.1645812</v>
      </c>
      <c r="Q1254" s="5">
        <f t="shared" si="727"/>
        <v>9266433.483528499</v>
      </c>
      <c r="R1254" s="5"/>
      <c r="S1254" s="15"/>
      <c r="T1254" s="5"/>
      <c r="U1254" s="5"/>
      <c r="V1254" s="5"/>
      <c r="W1254" s="5"/>
      <c r="X1254" s="1"/>
      <c r="Y1254" s="1"/>
      <c r="Z1254" s="1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</row>
    <row r="1255" spans="1:42" ht="12.75">
      <c r="A1255" s="1"/>
      <c r="B1255" s="5"/>
      <c r="C1255" s="1"/>
      <c r="D1255" s="1"/>
      <c r="E1255" s="1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15"/>
      <c r="T1255" s="5"/>
      <c r="U1255" s="5"/>
      <c r="V1255" s="5"/>
      <c r="W1255" s="5"/>
      <c r="X1255" s="1"/>
      <c r="Y1255" s="1"/>
      <c r="Z1255" s="1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</row>
    <row r="1256" spans="1:42" ht="12.75">
      <c r="A1256" s="1"/>
      <c r="B1256" s="5"/>
      <c r="C1256" s="5" t="s">
        <v>237</v>
      </c>
      <c r="D1256" s="1"/>
      <c r="E1256" s="1">
        <f>I21</f>
        <v>8000000</v>
      </c>
      <c r="F1256" s="5">
        <f aca="true" t="shared" si="728" ref="F1256:Q1256">E1256+F1258+F1257</f>
        <v>7965709</v>
      </c>
      <c r="G1256" s="5">
        <f t="shared" si="728"/>
        <v>7931418</v>
      </c>
      <c r="H1256" s="5">
        <f t="shared" si="728"/>
        <v>7897127</v>
      </c>
      <c r="I1256" s="5">
        <f t="shared" si="728"/>
        <v>7862836</v>
      </c>
      <c r="J1256" s="5">
        <f t="shared" si="728"/>
        <v>7828545</v>
      </c>
      <c r="K1256" s="5">
        <f t="shared" si="728"/>
        <v>7794254</v>
      </c>
      <c r="L1256" s="5">
        <f t="shared" si="728"/>
        <v>7759963</v>
      </c>
      <c r="M1256" s="5">
        <f t="shared" si="728"/>
        <v>7725672</v>
      </c>
      <c r="N1256" s="5">
        <f t="shared" si="728"/>
        <v>7691381</v>
      </c>
      <c r="O1256" s="5">
        <f t="shared" si="728"/>
        <v>7657090</v>
      </c>
      <c r="P1256" s="5">
        <f t="shared" si="728"/>
        <v>7622799</v>
      </c>
      <c r="Q1256" s="5">
        <f t="shared" si="728"/>
        <v>7588508</v>
      </c>
      <c r="R1256" s="5"/>
      <c r="S1256" s="15"/>
      <c r="T1256" s="5"/>
      <c r="U1256" s="5"/>
      <c r="V1256" s="5"/>
      <c r="W1256" s="5"/>
      <c r="X1256" s="1"/>
      <c r="Y1256" s="1"/>
      <c r="Z1256" s="1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</row>
    <row r="1257" spans="1:42" ht="12.75">
      <c r="A1257" s="1"/>
      <c r="B1257" s="5"/>
      <c r="C1257" s="5" t="s">
        <v>383</v>
      </c>
      <c r="D1257" s="1"/>
      <c r="E1257" s="1"/>
      <c r="F1257" s="5">
        <v>0</v>
      </c>
      <c r="G1257" s="5">
        <f aca="true" t="shared" si="729" ref="G1257:O1257">F1257</f>
        <v>0</v>
      </c>
      <c r="H1257" s="5">
        <f t="shared" si="729"/>
        <v>0</v>
      </c>
      <c r="I1257" s="5">
        <f t="shared" si="729"/>
        <v>0</v>
      </c>
      <c r="J1257" s="5">
        <f t="shared" si="729"/>
        <v>0</v>
      </c>
      <c r="K1257" s="5">
        <f t="shared" si="729"/>
        <v>0</v>
      </c>
      <c r="L1257" s="5">
        <f t="shared" si="729"/>
        <v>0</v>
      </c>
      <c r="M1257" s="5">
        <f t="shared" si="729"/>
        <v>0</v>
      </c>
      <c r="N1257" s="5">
        <f t="shared" si="729"/>
        <v>0</v>
      </c>
      <c r="O1257" s="5">
        <f t="shared" si="729"/>
        <v>0</v>
      </c>
      <c r="P1257" s="5">
        <v>0</v>
      </c>
      <c r="Q1257" s="5">
        <f>P1257</f>
        <v>0</v>
      </c>
      <c r="R1257" s="5">
        <f>SUM(F1257:Q1257)</f>
        <v>0</v>
      </c>
      <c r="S1257" s="15"/>
      <c r="T1257" s="5"/>
      <c r="U1257" s="5"/>
      <c r="V1257" s="5"/>
      <c r="W1257" s="5"/>
      <c r="X1257" s="1"/>
      <c r="Y1257" s="1"/>
      <c r="Z1257" s="1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</row>
    <row r="1258" spans="1:42" ht="12.75">
      <c r="A1258" s="1"/>
      <c r="B1258" s="5"/>
      <c r="C1258" s="5" t="s">
        <v>384</v>
      </c>
      <c r="D1258" s="1"/>
      <c r="E1258" s="1"/>
      <c r="F1258" s="5">
        <f aca="true" t="shared" si="730" ref="F1258:Q1258">(-F1015)</f>
        <v>-34291</v>
      </c>
      <c r="G1258" s="5">
        <f t="shared" si="730"/>
        <v>-34291</v>
      </c>
      <c r="H1258" s="5">
        <f t="shared" si="730"/>
        <v>-34291</v>
      </c>
      <c r="I1258" s="5">
        <f t="shared" si="730"/>
        <v>-34291</v>
      </c>
      <c r="J1258" s="5">
        <f t="shared" si="730"/>
        <v>-34291</v>
      </c>
      <c r="K1258" s="5">
        <f t="shared" si="730"/>
        <v>-34291</v>
      </c>
      <c r="L1258" s="5">
        <f t="shared" si="730"/>
        <v>-34291</v>
      </c>
      <c r="M1258" s="5">
        <f t="shared" si="730"/>
        <v>-34291</v>
      </c>
      <c r="N1258" s="5">
        <f t="shared" si="730"/>
        <v>-34291</v>
      </c>
      <c r="O1258" s="5">
        <f t="shared" si="730"/>
        <v>-34291</v>
      </c>
      <c r="P1258" s="5">
        <f t="shared" si="730"/>
        <v>-34291</v>
      </c>
      <c r="Q1258" s="5">
        <f t="shared" si="730"/>
        <v>-34291</v>
      </c>
      <c r="R1258" s="5">
        <f>SUM(F1258:Q1258)</f>
        <v>-411492</v>
      </c>
      <c r="S1258" s="15"/>
      <c r="T1258" s="5">
        <f>SUM(F1258:H1258)</f>
        <v>-102873</v>
      </c>
      <c r="U1258" s="5">
        <f>SUM(I1258:K1258)</f>
        <v>-102873</v>
      </c>
      <c r="V1258" s="5">
        <f>SUM(L1258:N1258)</f>
        <v>-102873</v>
      </c>
      <c r="W1258" s="5">
        <f>SUM(O1258:Q1258)</f>
        <v>-102873</v>
      </c>
      <c r="X1258" s="1"/>
      <c r="Y1258" s="1"/>
      <c r="Z1258" s="1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</row>
    <row r="1259" spans="1:42" ht="12.75">
      <c r="A1259" s="1"/>
      <c r="B1259" s="5"/>
      <c r="C1259" s="1"/>
      <c r="D1259" s="1"/>
      <c r="E1259" s="1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15"/>
      <c r="T1259" s="5"/>
      <c r="U1259" s="5"/>
      <c r="V1259" s="5"/>
      <c r="W1259" s="5"/>
      <c r="X1259" s="1"/>
      <c r="Y1259" s="1"/>
      <c r="Z1259" s="1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</row>
    <row r="1260" spans="1:42" ht="12.75">
      <c r="A1260" s="1"/>
      <c r="B1260" s="5"/>
      <c r="C1260" s="5" t="s">
        <v>385</v>
      </c>
      <c r="D1260" s="1"/>
      <c r="E1260" s="1">
        <f>I43+I66+I72-I113-I125-I129</f>
        <v>1241492</v>
      </c>
      <c r="F1260" s="5">
        <f aca="true" t="shared" si="731" ref="F1260:Q1260">E1260+F1261</f>
        <v>1222947.25527</v>
      </c>
      <c r="G1260" s="5">
        <f t="shared" si="731"/>
        <v>1101038.1703853002</v>
      </c>
      <c r="H1260" s="5">
        <f t="shared" si="731"/>
        <v>1155860.1429554</v>
      </c>
      <c r="I1260" s="5">
        <f t="shared" si="731"/>
        <v>1365916.5282647</v>
      </c>
      <c r="J1260" s="5">
        <f t="shared" si="731"/>
        <v>1428045.3752992</v>
      </c>
      <c r="K1260" s="5">
        <f t="shared" si="731"/>
        <v>1502851.8509610998</v>
      </c>
      <c r="L1260" s="5">
        <f t="shared" si="731"/>
        <v>1492778.4966507</v>
      </c>
      <c r="M1260" s="5">
        <f t="shared" si="731"/>
        <v>1725847.4899392994</v>
      </c>
      <c r="N1260" s="5">
        <f t="shared" si="731"/>
        <v>1854791.164525</v>
      </c>
      <c r="O1260" s="5">
        <f t="shared" si="731"/>
        <v>1922435.1937305</v>
      </c>
      <c r="P1260" s="5">
        <f t="shared" si="731"/>
        <v>1904926.1645812</v>
      </c>
      <c r="Q1260" s="5">
        <f t="shared" si="731"/>
        <v>1677925.4835284995</v>
      </c>
      <c r="R1260" s="5"/>
      <c r="S1260" s="15"/>
      <c r="T1260" s="5"/>
      <c r="U1260" s="5"/>
      <c r="V1260" s="5"/>
      <c r="W1260" s="5"/>
      <c r="X1260" s="1"/>
      <c r="Y1260" s="1"/>
      <c r="Z1260" s="1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</row>
    <row r="1261" spans="1:42" ht="12.75">
      <c r="A1261" s="1"/>
      <c r="B1261" s="5"/>
      <c r="C1261" s="1" t="s">
        <v>384</v>
      </c>
      <c r="D1261" s="1"/>
      <c r="E1261" s="1"/>
      <c r="F1261" s="5">
        <f aca="true" t="shared" si="732" ref="F1261:Q1261">F1142</f>
        <v>-18544.74472999992</v>
      </c>
      <c r="G1261" s="5">
        <f t="shared" si="732"/>
        <v>-121909.0848846999</v>
      </c>
      <c r="H1261" s="5">
        <f t="shared" si="732"/>
        <v>54821.97257009987</v>
      </c>
      <c r="I1261" s="5">
        <f t="shared" si="732"/>
        <v>210056.38530929992</v>
      </c>
      <c r="J1261" s="5">
        <f t="shared" si="732"/>
        <v>62128.84703449998</v>
      </c>
      <c r="K1261" s="5">
        <f t="shared" si="732"/>
        <v>74806.4756618999</v>
      </c>
      <c r="L1261" s="5">
        <f t="shared" si="732"/>
        <v>-10073.354310399853</v>
      </c>
      <c r="M1261" s="5">
        <f t="shared" si="732"/>
        <v>233068.99328859942</v>
      </c>
      <c r="N1261" s="5">
        <f t="shared" si="732"/>
        <v>128943.6745857005</v>
      </c>
      <c r="O1261" s="5">
        <f t="shared" si="732"/>
        <v>67644.02920550015</v>
      </c>
      <c r="P1261" s="5">
        <f t="shared" si="732"/>
        <v>-17509.029149299953</v>
      </c>
      <c r="Q1261" s="5">
        <f t="shared" si="732"/>
        <v>-227000.68105270062</v>
      </c>
      <c r="R1261" s="5">
        <f>SUM(F1261:Q1261)</f>
        <v>436433.4835284995</v>
      </c>
      <c r="S1261" s="15"/>
      <c r="T1261" s="5">
        <f>SUM(F1261:H1261)</f>
        <v>-85631.85704459995</v>
      </c>
      <c r="U1261" s="5">
        <f>SUM(I1261:K1261)</f>
        <v>346991.7080056998</v>
      </c>
      <c r="V1261" s="5">
        <f>SUM(L1261:N1261)</f>
        <v>351939.31356390007</v>
      </c>
      <c r="W1261" s="5">
        <f>SUM(O1261:Q1261)</f>
        <v>-176865.68099650042</v>
      </c>
      <c r="X1261" s="1"/>
      <c r="Y1261" s="1"/>
      <c r="Z1261" s="1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</row>
    <row r="1262" spans="1:42" ht="12.75">
      <c r="A1262" s="1"/>
      <c r="B1262" s="5"/>
      <c r="C1262" s="1"/>
      <c r="D1262" s="1"/>
      <c r="E1262" s="1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15"/>
      <c r="T1262" s="5"/>
      <c r="U1262" s="5"/>
      <c r="V1262" s="5"/>
      <c r="W1262" s="5"/>
      <c r="X1262" s="1"/>
      <c r="Y1262" s="1"/>
      <c r="Z1262" s="1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</row>
    <row r="1263" spans="1:42" ht="12.75">
      <c r="A1263" s="1"/>
      <c r="B1263" s="5"/>
      <c r="C1263" s="5" t="s">
        <v>386</v>
      </c>
      <c r="D1263" s="1"/>
      <c r="E1263" s="1">
        <f>I107+I101</f>
        <v>0</v>
      </c>
      <c r="F1263" s="5">
        <f aca="true" t="shared" si="733" ref="F1263:Q1263">E1263+F1264</f>
        <v>0</v>
      </c>
      <c r="G1263" s="5">
        <f t="shared" si="733"/>
        <v>0</v>
      </c>
      <c r="H1263" s="5">
        <f t="shared" si="733"/>
        <v>0</v>
      </c>
      <c r="I1263" s="5">
        <f t="shared" si="733"/>
        <v>0</v>
      </c>
      <c r="J1263" s="5">
        <f t="shared" si="733"/>
        <v>0</v>
      </c>
      <c r="K1263" s="5">
        <f t="shared" si="733"/>
        <v>0</v>
      </c>
      <c r="L1263" s="5">
        <f t="shared" si="733"/>
        <v>0</v>
      </c>
      <c r="M1263" s="5">
        <f t="shared" si="733"/>
        <v>0</v>
      </c>
      <c r="N1263" s="5">
        <f t="shared" si="733"/>
        <v>0</v>
      </c>
      <c r="O1263" s="5">
        <f t="shared" si="733"/>
        <v>0</v>
      </c>
      <c r="P1263" s="5">
        <f t="shared" si="733"/>
        <v>0</v>
      </c>
      <c r="Q1263" s="5">
        <f t="shared" si="733"/>
        <v>0</v>
      </c>
      <c r="R1263" s="5"/>
      <c r="S1263" s="15"/>
      <c r="T1263" s="5"/>
      <c r="U1263" s="5"/>
      <c r="V1263" s="5"/>
      <c r="W1263" s="5"/>
      <c r="X1263" s="1"/>
      <c r="Y1263" s="1"/>
      <c r="Z1263" s="1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</row>
    <row r="1264" spans="1:42" ht="12.75">
      <c r="A1264" s="1"/>
      <c r="B1264" s="5"/>
      <c r="C1264" s="1" t="s">
        <v>387</v>
      </c>
      <c r="D1264" s="1"/>
      <c r="E1264" s="1"/>
      <c r="F1264" s="5">
        <v>0</v>
      </c>
      <c r="G1264" s="5">
        <v>0</v>
      </c>
      <c r="H1264" s="5">
        <v>0</v>
      </c>
      <c r="I1264" s="5">
        <v>0</v>
      </c>
      <c r="J1264" s="5">
        <v>0</v>
      </c>
      <c r="K1264" s="5">
        <v>0</v>
      </c>
      <c r="L1264" s="5">
        <v>0</v>
      </c>
      <c r="M1264" s="5">
        <v>0</v>
      </c>
      <c r="N1264" s="5">
        <v>0</v>
      </c>
      <c r="O1264" s="5">
        <v>0</v>
      </c>
      <c r="P1264" s="5">
        <v>0</v>
      </c>
      <c r="Q1264" s="5">
        <v>0</v>
      </c>
      <c r="R1264" s="5">
        <f>SUM(F1264:Q1264)</f>
        <v>0</v>
      </c>
      <c r="S1264" s="15"/>
      <c r="T1264" s="5">
        <f>SUM(F1264:H1264)</f>
        <v>0</v>
      </c>
      <c r="U1264" s="5">
        <f>SUM(I1264:K1264)</f>
        <v>0</v>
      </c>
      <c r="V1264" s="5">
        <f>SUM(L1264:N1264)</f>
        <v>0</v>
      </c>
      <c r="W1264" s="5">
        <f>SUM(O1264:Q1264)</f>
        <v>0</v>
      </c>
      <c r="X1264" s="1"/>
      <c r="Y1264" s="1"/>
      <c r="Z1264" s="1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</row>
    <row r="1265" spans="1:42" ht="12.75">
      <c r="A1265" s="1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15"/>
      <c r="T1265" s="5"/>
      <c r="U1265" s="5"/>
      <c r="V1265" s="5"/>
      <c r="W1265" s="5"/>
      <c r="X1265" s="1"/>
      <c r="Y1265" s="1"/>
      <c r="Z1265" s="1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</row>
    <row r="1266" spans="1:42" ht="12.75">
      <c r="A1266" s="1"/>
      <c r="B1266" s="5">
        <v>7</v>
      </c>
      <c r="C1266" s="5" t="s">
        <v>388</v>
      </c>
      <c r="D1266" s="5"/>
      <c r="E1266" s="5"/>
      <c r="F1266" s="5">
        <f aca="true" t="shared" si="734" ref="F1266:Q1266">F1268+F1270</f>
        <v>-13671.896488500002</v>
      </c>
      <c r="G1266" s="5">
        <f t="shared" si="734"/>
        <v>55150.51811529999</v>
      </c>
      <c r="H1266" s="5">
        <f t="shared" si="734"/>
        <v>84220.85137010016</v>
      </c>
      <c r="I1266" s="5">
        <f t="shared" si="734"/>
        <v>94875.74610929983</v>
      </c>
      <c r="J1266" s="5">
        <f t="shared" si="734"/>
        <v>107876.09203449998</v>
      </c>
      <c r="K1266" s="5">
        <f t="shared" si="734"/>
        <v>83531.09746190009</v>
      </c>
      <c r="L1266" s="20">
        <f t="shared" si="734"/>
        <v>97546.96548960009</v>
      </c>
      <c r="M1266" s="20">
        <f t="shared" si="734"/>
        <v>130979.34428860014</v>
      </c>
      <c r="N1266" s="20">
        <f t="shared" si="734"/>
        <v>186552.97338570002</v>
      </c>
      <c r="O1266" s="20">
        <f t="shared" si="734"/>
        <v>233765.6340055</v>
      </c>
      <c r="P1266" s="20">
        <f t="shared" si="734"/>
        <v>231672.4048507003</v>
      </c>
      <c r="Q1266" s="20">
        <f t="shared" si="734"/>
        <v>135072.42374729994</v>
      </c>
      <c r="R1266" s="20">
        <f>SUM(F1266:Q1266)</f>
        <v>1427572.1543700004</v>
      </c>
      <c r="S1266" s="15"/>
      <c r="T1266" s="5">
        <f>SUM(F1266:H1266)</f>
        <v>125699.47299690015</v>
      </c>
      <c r="U1266" s="5">
        <f>SUM(I1266:K1266)</f>
        <v>286282.9356056999</v>
      </c>
      <c r="V1266" s="5">
        <f>SUM(L1266:N1266)</f>
        <v>415079.28316390025</v>
      </c>
      <c r="W1266" s="5">
        <f>SUM(O1266:Q1266)</f>
        <v>600510.4626035002</v>
      </c>
      <c r="X1266" s="1"/>
      <c r="Y1266" s="1"/>
      <c r="Z1266" s="1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</row>
    <row r="1267" spans="1:42" ht="12.75">
      <c r="A1267" s="1"/>
      <c r="B1267" s="5"/>
      <c r="C1267" s="1"/>
      <c r="D1267" s="1"/>
      <c r="E1267" s="1"/>
      <c r="F1267" s="5"/>
      <c r="G1267" s="5"/>
      <c r="H1267" s="5"/>
      <c r="I1267" s="5"/>
      <c r="J1267" s="5"/>
      <c r="K1267" s="5"/>
      <c r="L1267" s="20"/>
      <c r="M1267" s="20"/>
      <c r="N1267" s="20"/>
      <c r="O1267" s="20"/>
      <c r="P1267" s="20"/>
      <c r="Q1267" s="20"/>
      <c r="R1267" s="20"/>
      <c r="S1267" s="15"/>
      <c r="T1267" s="5"/>
      <c r="U1267" s="5"/>
      <c r="V1267" s="5"/>
      <c r="W1267" s="5"/>
      <c r="X1267" s="1"/>
      <c r="Y1267" s="1"/>
      <c r="Z1267" s="1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</row>
    <row r="1268" spans="1:42" ht="12.75">
      <c r="A1268" s="1"/>
      <c r="B1268" s="5"/>
      <c r="C1268" s="5" t="s">
        <v>392</v>
      </c>
      <c r="D1268" s="1"/>
      <c r="E1268" s="1"/>
      <c r="F1268" s="5">
        <f aca="true" t="shared" si="735" ref="F1268:Q1268">F1242</f>
        <v>20619.103511499998</v>
      </c>
      <c r="G1268" s="5">
        <f t="shared" si="735"/>
        <v>89441.51811529999</v>
      </c>
      <c r="H1268" s="5">
        <f t="shared" si="735"/>
        <v>118511.85137010016</v>
      </c>
      <c r="I1268" s="5">
        <f t="shared" si="735"/>
        <v>129166.74610929983</v>
      </c>
      <c r="J1268" s="5">
        <f t="shared" si="735"/>
        <v>142167.09203449998</v>
      </c>
      <c r="K1268" s="5">
        <f t="shared" si="735"/>
        <v>117822.09746190009</v>
      </c>
      <c r="L1268" s="20">
        <f t="shared" si="735"/>
        <v>131837.9654896001</v>
      </c>
      <c r="M1268" s="20">
        <f t="shared" si="735"/>
        <v>165270.34428860014</v>
      </c>
      <c r="N1268" s="20">
        <f t="shared" si="735"/>
        <v>220843.97338570002</v>
      </c>
      <c r="O1268" s="20">
        <f t="shared" si="735"/>
        <v>268056.6340055</v>
      </c>
      <c r="P1268" s="20">
        <f t="shared" si="735"/>
        <v>265963.4048507003</v>
      </c>
      <c r="Q1268" s="20">
        <f t="shared" si="735"/>
        <v>169363.42374729994</v>
      </c>
      <c r="R1268" s="20">
        <f>SUM(F1268:Q1268)</f>
        <v>1839064.1543700004</v>
      </c>
      <c r="S1268" s="15"/>
      <c r="T1268" s="5">
        <f>SUM(F1268:H1268)</f>
        <v>228572.47299690015</v>
      </c>
      <c r="U1268" s="5">
        <f>SUM(I1268:K1268)</f>
        <v>389155.9356056999</v>
      </c>
      <c r="V1268" s="5">
        <f>SUM(L1268:N1268)</f>
        <v>517952.28316390025</v>
      </c>
      <c r="W1268" s="5">
        <f>SUM(O1268:Q1268)</f>
        <v>703383.4626035002</v>
      </c>
      <c r="X1268" s="1"/>
      <c r="Y1268" s="1"/>
      <c r="Z1268" s="1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</row>
    <row r="1269" spans="1:42" ht="12.75">
      <c r="A1269" s="1"/>
      <c r="B1269" s="5"/>
      <c r="C1269" s="1"/>
      <c r="D1269" s="1"/>
      <c r="E1269" s="1"/>
      <c r="F1269" s="5"/>
      <c r="G1269" s="5"/>
      <c r="H1269" s="5"/>
      <c r="I1269" s="5"/>
      <c r="J1269" s="5"/>
      <c r="K1269" s="5"/>
      <c r="L1269" s="20"/>
      <c r="M1269" s="20"/>
      <c r="N1269" s="20"/>
      <c r="O1269" s="20"/>
      <c r="P1269" s="20"/>
      <c r="Q1269" s="20"/>
      <c r="R1269" s="20"/>
      <c r="S1269" s="15"/>
      <c r="T1269" s="5"/>
      <c r="U1269" s="5"/>
      <c r="V1269" s="5"/>
      <c r="W1269" s="5"/>
      <c r="X1269" s="1"/>
      <c r="Y1269" s="1"/>
      <c r="Z1269" s="1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</row>
    <row r="1270" spans="1:42" ht="12.75">
      <c r="A1270" s="1"/>
      <c r="B1270" s="5"/>
      <c r="C1270" s="5" t="s">
        <v>389</v>
      </c>
      <c r="D1270" s="1"/>
      <c r="E1270" s="1"/>
      <c r="F1270" s="5">
        <f aca="true" t="shared" si="736" ref="F1270:Q1270">F1258</f>
        <v>-34291</v>
      </c>
      <c r="G1270" s="5">
        <f t="shared" si="736"/>
        <v>-34291</v>
      </c>
      <c r="H1270" s="5">
        <f t="shared" si="736"/>
        <v>-34291</v>
      </c>
      <c r="I1270" s="5">
        <f t="shared" si="736"/>
        <v>-34291</v>
      </c>
      <c r="J1270" s="5">
        <f t="shared" si="736"/>
        <v>-34291</v>
      </c>
      <c r="K1270" s="5">
        <f t="shared" si="736"/>
        <v>-34291</v>
      </c>
      <c r="L1270" s="20">
        <f t="shared" si="736"/>
        <v>-34291</v>
      </c>
      <c r="M1270" s="20">
        <f t="shared" si="736"/>
        <v>-34291</v>
      </c>
      <c r="N1270" s="20">
        <f t="shared" si="736"/>
        <v>-34291</v>
      </c>
      <c r="O1270" s="20">
        <f t="shared" si="736"/>
        <v>-34291</v>
      </c>
      <c r="P1270" s="20">
        <f t="shared" si="736"/>
        <v>-34291</v>
      </c>
      <c r="Q1270" s="20">
        <f t="shared" si="736"/>
        <v>-34291</v>
      </c>
      <c r="R1270" s="20">
        <f>SUM(F1270:Q1270)</f>
        <v>-411492</v>
      </c>
      <c r="S1270" s="15"/>
      <c r="T1270" s="5">
        <f>SUM(F1270:H1270)</f>
        <v>-102873</v>
      </c>
      <c r="U1270" s="5">
        <f>SUM(I1270:K1270)</f>
        <v>-102873</v>
      </c>
      <c r="V1270" s="5">
        <f>SUM(L1270:N1270)</f>
        <v>-102873</v>
      </c>
      <c r="W1270" s="5">
        <f>SUM(O1270:Q1270)</f>
        <v>-102873</v>
      </c>
      <c r="X1270" s="1"/>
      <c r="Y1270" s="1"/>
      <c r="Z1270" s="1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</row>
    <row r="1271" spans="1:42" ht="12.75">
      <c r="A1271" s="1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15"/>
      <c r="T1271" s="5"/>
      <c r="U1271" s="5"/>
      <c r="V1271" s="5"/>
      <c r="W1271" s="5"/>
      <c r="X1271" s="1"/>
      <c r="Y1271" s="1"/>
      <c r="Z1271" s="1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</row>
    <row r="1272" spans="1:42" ht="12.75">
      <c r="A1272" s="1"/>
      <c r="B1272" s="5">
        <v>8</v>
      </c>
      <c r="C1272" s="5" t="s">
        <v>390</v>
      </c>
      <c r="D1272" s="5"/>
      <c r="E1272" s="5"/>
      <c r="F1272" s="15">
        <f aca="true" t="shared" si="737" ref="F1272:Q1272">F1266/F1254*12</f>
        <v>-0.017854923865271873</v>
      </c>
      <c r="G1272" s="15">
        <f t="shared" si="737"/>
        <v>0.07326979560149573</v>
      </c>
      <c r="H1272" s="15">
        <f t="shared" si="737"/>
        <v>0.11163720885516129</v>
      </c>
      <c r="I1272" s="15">
        <f t="shared" si="737"/>
        <v>0.12336542233901182</v>
      </c>
      <c r="J1272" s="15">
        <f t="shared" si="737"/>
        <v>0.13984772491049732</v>
      </c>
      <c r="K1272" s="15">
        <f t="shared" si="737"/>
        <v>0.10781561333295775</v>
      </c>
      <c r="L1272" s="15">
        <f t="shared" si="737"/>
        <v>0.1265099199301008</v>
      </c>
      <c r="M1272" s="15">
        <f t="shared" si="737"/>
        <v>0.16629623767228735</v>
      </c>
      <c r="N1272" s="15">
        <f t="shared" si="737"/>
        <v>0.2345061080029024</v>
      </c>
      <c r="O1272" s="15">
        <f t="shared" si="737"/>
        <v>0.2928315914761525</v>
      </c>
      <c r="P1272" s="15">
        <f t="shared" si="737"/>
        <v>0.29178726403057453</v>
      </c>
      <c r="Q1272" s="15">
        <f t="shared" si="737"/>
        <v>0.17491833161580092</v>
      </c>
      <c r="R1272" s="15">
        <f>R1266/SUM(F1254:Q1254)*12</f>
        <v>0.15339150965795506</v>
      </c>
      <c r="S1272" s="15"/>
      <c r="T1272" s="15">
        <f>SUM(F1272:H1272)/3</f>
        <v>0.055684026863795054</v>
      </c>
      <c r="U1272" s="15">
        <f>SUM(I1272:K1272)/3</f>
        <v>0.12367625352748897</v>
      </c>
      <c r="V1272" s="15">
        <f>SUM(L1272:N1272)/3</f>
        <v>0.17577075520176352</v>
      </c>
      <c r="W1272" s="15">
        <f>SUM(O1272:Q1272)/3</f>
        <v>0.25317906237417603</v>
      </c>
      <c r="X1272" s="1"/>
      <c r="Y1272" s="1"/>
      <c r="Z1272" s="1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</row>
    <row r="1273" spans="1:42" ht="12.75">
      <c r="A1273" s="1"/>
      <c r="B1273" s="5"/>
      <c r="C1273" s="5"/>
      <c r="D1273" s="5"/>
      <c r="E1273" s="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"/>
      <c r="Y1273" s="1"/>
      <c r="Z1273" s="1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</row>
    <row r="1274" spans="1:42" ht="12.75">
      <c r="A1274" s="1"/>
      <c r="B1274" s="5">
        <v>9</v>
      </c>
      <c r="C1274" s="5" t="s">
        <v>391</v>
      </c>
      <c r="D1274" s="5"/>
      <c r="E1274" s="5"/>
      <c r="F1274" s="15">
        <f>SUM($F$1266:F1266)/SUM($F$1254:F1254)*12</f>
        <v>-0.017854923865271873</v>
      </c>
      <c r="G1274" s="15">
        <f>SUM($F$1266:G1266)/SUM($F$1254:G1254)*12</f>
        <v>0.027316853542969075</v>
      </c>
      <c r="H1274" s="15">
        <f>SUM($F$1266:H1266)/SUM($F$1254:H1254)*12</f>
        <v>0.05530498530916807</v>
      </c>
      <c r="I1274" s="15">
        <f>SUM($F$1266:I1266)/SUM($F$1254:I1254)*12</f>
        <v>0.07251221417575125</v>
      </c>
      <c r="J1274" s="15">
        <f>SUM($F$1266:J1266)/SUM($F$1254:J1254)*12</f>
        <v>0.08613338626415948</v>
      </c>
      <c r="K1274" s="15">
        <f>SUM($F$1266:K1266)/SUM($F$1254:K1254)*12</f>
        <v>0.08979474837789161</v>
      </c>
      <c r="L1274" s="15">
        <f>SUM($F$1266:L1266)/SUM($F$1254:L1254)*12</f>
        <v>0.09507728208849174</v>
      </c>
      <c r="M1274" s="15">
        <f>SUM($F$1266:M1266)/SUM($F$1254:M1254)*12</f>
        <v>0.10420309501072889</v>
      </c>
      <c r="N1274" s="15">
        <f>SUM($F$1266:N1266)/SUM($F$1254:N1254)*12</f>
        <v>0.11913455661895077</v>
      </c>
      <c r="O1274" s="15">
        <f>SUM($F$1266:O1266)/SUM($F$1254:O1254)*12</f>
        <v>0.13704819317585684</v>
      </c>
      <c r="P1274" s="15">
        <f>SUM($F$1266:P1266)/SUM($F$1254:P1254)*12</f>
        <v>0.15144376411307547</v>
      </c>
      <c r="Q1274" s="15">
        <f>SUM($F$1266:Q1266)/SUM($F$1254:Q1254)*12</f>
        <v>0.15339150965795506</v>
      </c>
      <c r="R1274" s="15"/>
      <c r="S1274" s="15"/>
      <c r="T1274" s="15">
        <f>H1274</f>
        <v>0.05530498530916807</v>
      </c>
      <c r="U1274" s="15">
        <f>K1274</f>
        <v>0.08979474837789161</v>
      </c>
      <c r="V1274" s="15">
        <f>N1274</f>
        <v>0.11913455661895077</v>
      </c>
      <c r="W1274" s="15">
        <f>Q1274</f>
        <v>0.15339150965795506</v>
      </c>
      <c r="X1274" s="1"/>
      <c r="Y1274" s="1"/>
      <c r="Z1274" s="1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</row>
    <row r="1275" spans="1:42" ht="12.75">
      <c r="A1275" s="1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5"/>
      <c r="T1275" s="5"/>
      <c r="U1275" s="5"/>
      <c r="V1275" s="5"/>
      <c r="W1275" s="5"/>
      <c r="X1275" s="1"/>
      <c r="Y1275" s="1"/>
      <c r="Z1275" s="1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</row>
    <row r="1276" spans="1:4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5"/>
      <c r="T1276" s="1"/>
      <c r="U1276" s="1"/>
      <c r="V1276" s="1"/>
      <c r="W1276" s="1"/>
      <c r="X1276" s="1"/>
      <c r="Y1276" s="1"/>
      <c r="Z1276" s="1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</row>
    <row r="1277" spans="1:4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5"/>
      <c r="T1277" s="1"/>
      <c r="U1277" s="1"/>
      <c r="V1277" s="1"/>
      <c r="W1277" s="1"/>
      <c r="X1277" s="1"/>
      <c r="Y1277" s="1"/>
      <c r="Z1277" s="1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</row>
    <row r="1278" spans="1:4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5"/>
      <c r="T1278" s="1"/>
      <c r="U1278" s="1"/>
      <c r="V1278" s="1"/>
      <c r="W1278" s="1"/>
      <c r="X1278" s="1"/>
      <c r="Y1278" s="1"/>
      <c r="Z1278" s="1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</row>
    <row r="1279" spans="1:4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5"/>
      <c r="T1279" s="1"/>
      <c r="U1279" s="1"/>
      <c r="V1279" s="1"/>
      <c r="W1279" s="1"/>
      <c r="X1279" s="1"/>
      <c r="Y1279" s="1"/>
      <c r="Z1279" s="1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</row>
    <row r="1280" spans="1:4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5"/>
      <c r="T1280" s="1"/>
      <c r="U1280" s="1"/>
      <c r="V1280" s="1"/>
      <c r="W1280" s="1"/>
      <c r="X1280" s="1"/>
      <c r="Y1280" s="1"/>
      <c r="Z1280" s="1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</row>
    <row r="1281" spans="1:4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5"/>
      <c r="T1281" s="1"/>
      <c r="U1281" s="1"/>
      <c r="V1281" s="1"/>
      <c r="W1281" s="1"/>
      <c r="X1281" s="1"/>
      <c r="Y1281" s="1"/>
      <c r="Z1281" s="1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</row>
    <row r="1282" spans="1:4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5"/>
      <c r="T1282" s="1"/>
      <c r="U1282" s="1"/>
      <c r="V1282" s="1"/>
      <c r="W1282" s="1"/>
      <c r="X1282" s="1"/>
      <c r="Y1282" s="1"/>
      <c r="Z1282" s="1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</row>
    <row r="1283" spans="1:4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5"/>
      <c r="T1283" s="1"/>
      <c r="U1283" s="1"/>
      <c r="V1283" s="1"/>
      <c r="W1283" s="1"/>
      <c r="X1283" s="1"/>
      <c r="Y1283" s="1"/>
      <c r="Z1283" s="1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</row>
    <row r="1284" spans="1:4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5"/>
      <c r="T1284" s="1"/>
      <c r="U1284" s="1"/>
      <c r="V1284" s="1"/>
      <c r="W1284" s="1"/>
      <c r="X1284" s="1"/>
      <c r="Y1284" s="1"/>
      <c r="Z1284" s="1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</row>
    <row r="1285" spans="1:4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5"/>
      <c r="T1285" s="1"/>
      <c r="U1285" s="1"/>
      <c r="V1285" s="1"/>
      <c r="W1285" s="1"/>
      <c r="X1285" s="1"/>
      <c r="Y1285" s="1"/>
      <c r="Z1285" s="1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</row>
    <row r="1286" spans="1:4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5"/>
      <c r="T1286" s="1"/>
      <c r="U1286" s="1"/>
      <c r="V1286" s="1"/>
      <c r="W1286" s="1"/>
      <c r="X1286" s="1"/>
      <c r="Y1286" s="1"/>
      <c r="Z1286" s="1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</row>
    <row r="1287" spans="1:4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5"/>
      <c r="T1287" s="1"/>
      <c r="U1287" s="1"/>
      <c r="V1287" s="1"/>
      <c r="W1287" s="1"/>
      <c r="X1287" s="1"/>
      <c r="Y1287" s="1"/>
      <c r="Z1287" s="1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</row>
    <row r="1288" spans="1:4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5"/>
      <c r="T1288" s="1"/>
      <c r="U1288" s="1"/>
      <c r="V1288" s="1"/>
      <c r="W1288" s="1"/>
      <c r="X1288" s="1"/>
      <c r="Y1288" s="1"/>
      <c r="Z1288" s="1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</row>
    <row r="1289" spans="1:4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5"/>
      <c r="T1289" s="1"/>
      <c r="U1289" s="1"/>
      <c r="V1289" s="1"/>
      <c r="W1289" s="1"/>
      <c r="X1289" s="1"/>
      <c r="Y1289" s="1"/>
      <c r="Z1289" s="1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</row>
    <row r="1290" spans="1:4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5"/>
      <c r="T1290" s="1"/>
      <c r="U1290" s="1"/>
      <c r="V1290" s="1"/>
      <c r="W1290" s="1"/>
      <c r="X1290" s="1"/>
      <c r="Y1290" s="1"/>
      <c r="Z1290" s="1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</row>
    <row r="1291" spans="1:4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5"/>
      <c r="T1291" s="1"/>
      <c r="U1291" s="1"/>
      <c r="V1291" s="1"/>
      <c r="W1291" s="1"/>
      <c r="X1291" s="1"/>
      <c r="Y1291" s="1"/>
      <c r="Z1291" s="1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</row>
    <row r="1292" spans="1:4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5"/>
      <c r="T1292" s="1"/>
      <c r="U1292" s="1"/>
      <c r="V1292" s="1"/>
      <c r="W1292" s="1"/>
      <c r="X1292" s="1"/>
      <c r="Y1292" s="1"/>
      <c r="Z1292" s="1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</row>
    <row r="1293" spans="1:4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5"/>
      <c r="T1293" s="1"/>
      <c r="U1293" s="1"/>
      <c r="V1293" s="1"/>
      <c r="W1293" s="1"/>
      <c r="X1293" s="1"/>
      <c r="Y1293" s="1"/>
      <c r="Z1293" s="1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</row>
    <row r="1294" spans="1:4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5"/>
      <c r="T1294" s="1"/>
      <c r="U1294" s="1"/>
      <c r="V1294" s="1"/>
      <c r="W1294" s="1"/>
      <c r="X1294" s="1"/>
      <c r="Y1294" s="1"/>
      <c r="Z1294" s="1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</row>
    <row r="1295" spans="1:4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5"/>
      <c r="T1295" s="1"/>
      <c r="U1295" s="1"/>
      <c r="V1295" s="1"/>
      <c r="W1295" s="1"/>
      <c r="X1295" s="1"/>
      <c r="Y1295" s="1"/>
      <c r="Z1295" s="1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</row>
    <row r="1296" spans="1:4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5"/>
      <c r="T1296" s="1"/>
      <c r="U1296" s="1"/>
      <c r="V1296" s="1"/>
      <c r="W1296" s="1"/>
      <c r="X1296" s="1"/>
      <c r="Y1296" s="1"/>
      <c r="Z1296" s="1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</row>
    <row r="1297" spans="1:4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5"/>
      <c r="T1297" s="1"/>
      <c r="U1297" s="1"/>
      <c r="V1297" s="1"/>
      <c r="W1297" s="1"/>
      <c r="X1297" s="1"/>
      <c r="Y1297" s="1"/>
      <c r="Z1297" s="1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</row>
    <row r="1298" spans="1:4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5"/>
      <c r="T1298" s="1"/>
      <c r="U1298" s="1"/>
      <c r="V1298" s="1"/>
      <c r="W1298" s="1"/>
      <c r="X1298" s="1"/>
      <c r="Y1298" s="1"/>
      <c r="Z1298" s="1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</row>
    <row r="1299" spans="1:4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5"/>
      <c r="T1299" s="1"/>
      <c r="U1299" s="1"/>
      <c r="V1299" s="1"/>
      <c r="W1299" s="1"/>
      <c r="X1299" s="1"/>
      <c r="Y1299" s="1"/>
      <c r="Z1299" s="1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</row>
    <row r="1300" spans="1:4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5"/>
      <c r="T1300" s="1"/>
      <c r="U1300" s="1"/>
      <c r="V1300" s="1"/>
      <c r="W1300" s="1"/>
      <c r="X1300" s="1"/>
      <c r="Y1300" s="1"/>
      <c r="Z1300" s="1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</row>
    <row r="1301" spans="1:4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5"/>
      <c r="T1301" s="1"/>
      <c r="U1301" s="1"/>
      <c r="V1301" s="1"/>
      <c r="W1301" s="1"/>
      <c r="X1301" s="1"/>
      <c r="Y1301" s="1"/>
      <c r="Z1301" s="1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</row>
    <row r="1302" spans="1:4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5"/>
      <c r="T1302" s="1"/>
      <c r="U1302" s="1"/>
      <c r="V1302" s="1"/>
      <c r="W1302" s="1"/>
      <c r="X1302" s="1"/>
      <c r="Y1302" s="1"/>
      <c r="Z1302" s="1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</row>
    <row r="1303" spans="1:4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5"/>
      <c r="T1303" s="1"/>
      <c r="U1303" s="1"/>
      <c r="V1303" s="1"/>
      <c r="W1303" s="1"/>
      <c r="X1303" s="1"/>
      <c r="Y1303" s="1"/>
      <c r="Z1303" s="1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</row>
    <row r="1304" spans="1:4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5"/>
      <c r="T1304" s="1"/>
      <c r="U1304" s="1"/>
      <c r="V1304" s="1"/>
      <c r="W1304" s="1"/>
      <c r="X1304" s="1"/>
      <c r="Y1304" s="1"/>
      <c r="Z1304" s="1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</row>
    <row r="1305" spans="1:4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5"/>
      <c r="T1305" s="1"/>
      <c r="U1305" s="1"/>
      <c r="V1305" s="1"/>
      <c r="W1305" s="1"/>
      <c r="X1305" s="1"/>
      <c r="Y1305" s="1"/>
      <c r="Z1305" s="1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</row>
    <row r="1306" spans="1:4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5"/>
      <c r="T1306" s="1"/>
      <c r="U1306" s="1"/>
      <c r="V1306" s="1"/>
      <c r="W1306" s="1"/>
      <c r="X1306" s="1"/>
      <c r="Y1306" s="1"/>
      <c r="Z1306" s="1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</row>
    <row r="1307" spans="1:4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5"/>
      <c r="T1307" s="1"/>
      <c r="U1307" s="1"/>
      <c r="V1307" s="1"/>
      <c r="W1307" s="1"/>
      <c r="X1307" s="1"/>
      <c r="Y1307" s="1"/>
      <c r="Z1307" s="1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</row>
    <row r="1308" spans="1:4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5"/>
      <c r="T1308" s="1"/>
      <c r="U1308" s="1"/>
      <c r="V1308" s="1"/>
      <c r="W1308" s="1"/>
      <c r="X1308" s="1"/>
      <c r="Y1308" s="1"/>
      <c r="Z1308" s="1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</row>
    <row r="1309" spans="1:4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5"/>
      <c r="T1309" s="1"/>
      <c r="U1309" s="1"/>
      <c r="V1309" s="1"/>
      <c r="W1309" s="1"/>
      <c r="X1309" s="1"/>
      <c r="Y1309" s="1"/>
      <c r="Z1309" s="1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</row>
    <row r="1310" spans="1:4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5"/>
      <c r="T1310" s="1"/>
      <c r="U1310" s="1"/>
      <c r="V1310" s="1"/>
      <c r="W1310" s="1"/>
      <c r="X1310" s="1"/>
      <c r="Y1310" s="1"/>
      <c r="Z1310" s="1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</row>
    <row r="1311" spans="1:4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5"/>
      <c r="T1311" s="1"/>
      <c r="U1311" s="1"/>
      <c r="V1311" s="1"/>
      <c r="W1311" s="1"/>
      <c r="X1311" s="1"/>
      <c r="Y1311" s="1"/>
      <c r="Z1311" s="1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</row>
    <row r="1312" spans="1:4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5"/>
      <c r="T1312" s="1"/>
      <c r="U1312" s="1"/>
      <c r="V1312" s="1"/>
      <c r="W1312" s="1"/>
      <c r="X1312" s="1"/>
      <c r="Y1312" s="1"/>
      <c r="Z1312" s="1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</row>
    <row r="1313" spans="1:4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5"/>
      <c r="T1313" s="1"/>
      <c r="U1313" s="1"/>
      <c r="V1313" s="1"/>
      <c r="W1313" s="1"/>
      <c r="X1313" s="1"/>
      <c r="Y1313" s="1"/>
      <c r="Z1313" s="1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</row>
    <row r="1314" spans="1:4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5"/>
      <c r="T1314" s="1"/>
      <c r="U1314" s="1"/>
      <c r="V1314" s="1"/>
      <c r="W1314" s="1"/>
      <c r="X1314" s="1"/>
      <c r="Y1314" s="1"/>
      <c r="Z1314" s="1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</row>
    <row r="1315" spans="1:4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5"/>
      <c r="T1315" s="1"/>
      <c r="U1315" s="1"/>
      <c r="V1315" s="1"/>
      <c r="W1315" s="1"/>
      <c r="X1315" s="1"/>
      <c r="Y1315" s="1"/>
      <c r="Z1315" s="1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</row>
    <row r="1316" spans="1:4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5"/>
      <c r="T1316" s="1"/>
      <c r="U1316" s="1"/>
      <c r="V1316" s="1"/>
      <c r="W1316" s="1"/>
      <c r="X1316" s="1"/>
      <c r="Y1316" s="1"/>
      <c r="Z1316" s="1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</row>
    <row r="1317" spans="1:4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5"/>
      <c r="T1317" s="1"/>
      <c r="U1317" s="1"/>
      <c r="V1317" s="1"/>
      <c r="W1317" s="1"/>
      <c r="X1317" s="1"/>
      <c r="Y1317" s="1"/>
      <c r="Z1317" s="1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</row>
    <row r="1318" spans="1:4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5"/>
      <c r="T1318" s="1"/>
      <c r="U1318" s="1"/>
      <c r="V1318" s="1"/>
      <c r="W1318" s="1"/>
      <c r="X1318" s="1"/>
      <c r="Y1318" s="1"/>
      <c r="Z1318" s="1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</row>
    <row r="1319" spans="1:4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5"/>
      <c r="T1319" s="1"/>
      <c r="U1319" s="1"/>
      <c r="V1319" s="1"/>
      <c r="W1319" s="1"/>
      <c r="X1319" s="1"/>
      <c r="Y1319" s="1"/>
      <c r="Z1319" s="1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</row>
    <row r="1320" spans="1:4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5"/>
      <c r="T1320" s="1"/>
      <c r="U1320" s="1"/>
      <c r="V1320" s="1"/>
      <c r="W1320" s="1"/>
      <c r="X1320" s="1"/>
      <c r="Y1320" s="1"/>
      <c r="Z1320" s="1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</row>
    <row r="1321" spans="1:4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5"/>
      <c r="T1321" s="1"/>
      <c r="U1321" s="1"/>
      <c r="V1321" s="1"/>
      <c r="W1321" s="1"/>
      <c r="X1321" s="1"/>
      <c r="Y1321" s="1"/>
      <c r="Z1321" s="1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</row>
    <row r="1322" spans="1:4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5"/>
      <c r="T1322" s="1"/>
      <c r="U1322" s="1"/>
      <c r="V1322" s="1"/>
      <c r="W1322" s="1"/>
      <c r="X1322" s="1"/>
      <c r="Y1322" s="1"/>
      <c r="Z1322" s="1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</row>
    <row r="1323" spans="1:4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5"/>
      <c r="T1323" s="1"/>
      <c r="U1323" s="1"/>
      <c r="V1323" s="1"/>
      <c r="W1323" s="1"/>
      <c r="X1323" s="1"/>
      <c r="Y1323" s="1"/>
      <c r="Z1323" s="1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</row>
    <row r="1324" spans="1:4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5"/>
      <c r="T1324" s="1"/>
      <c r="U1324" s="1"/>
      <c r="V1324" s="1"/>
      <c r="W1324" s="1"/>
      <c r="X1324" s="1"/>
      <c r="Y1324" s="1"/>
      <c r="Z1324" s="1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</row>
    <row r="1325" spans="1:4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5"/>
      <c r="T1325" s="1"/>
      <c r="U1325" s="1"/>
      <c r="V1325" s="1"/>
      <c r="W1325" s="1"/>
      <c r="X1325" s="1"/>
      <c r="Y1325" s="1"/>
      <c r="Z1325" s="1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</row>
    <row r="1326" spans="1:4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5"/>
      <c r="T1326" s="1"/>
      <c r="U1326" s="1"/>
      <c r="V1326" s="1"/>
      <c r="W1326" s="1"/>
      <c r="X1326" s="1"/>
      <c r="Y1326" s="1"/>
      <c r="Z1326" s="1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</row>
    <row r="1327" spans="1:4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5"/>
      <c r="T1327" s="1"/>
      <c r="U1327" s="1"/>
      <c r="V1327" s="1"/>
      <c r="W1327" s="1"/>
      <c r="X1327" s="1"/>
      <c r="Y1327" s="1"/>
      <c r="Z1327" s="1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</row>
    <row r="1328" spans="1:4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5"/>
      <c r="T1328" s="1"/>
      <c r="U1328" s="1"/>
      <c r="V1328" s="1"/>
      <c r="W1328" s="1"/>
      <c r="X1328" s="1"/>
      <c r="Y1328" s="1"/>
      <c r="Z1328" s="1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</row>
    <row r="1329" spans="1:4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5"/>
      <c r="T1329" s="1"/>
      <c r="U1329" s="1"/>
      <c r="V1329" s="1"/>
      <c r="W1329" s="1"/>
      <c r="X1329" s="1"/>
      <c r="Y1329" s="1"/>
      <c r="Z1329" s="1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</row>
    <row r="1330" spans="1:4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5"/>
      <c r="T1330" s="1"/>
      <c r="U1330" s="1"/>
      <c r="V1330" s="1"/>
      <c r="W1330" s="1"/>
      <c r="X1330" s="1"/>
      <c r="Y1330" s="1"/>
      <c r="Z1330" s="1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</row>
    <row r="1331" spans="1:4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5"/>
      <c r="T1331" s="1"/>
      <c r="U1331" s="1"/>
      <c r="V1331" s="1"/>
      <c r="W1331" s="1"/>
      <c r="X1331" s="1"/>
      <c r="Y1331" s="1"/>
      <c r="Z1331" s="1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</row>
    <row r="1332" spans="1:4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5"/>
      <c r="T1332" s="1"/>
      <c r="U1332" s="1"/>
      <c r="V1332" s="1"/>
      <c r="W1332" s="1"/>
      <c r="X1332" s="1"/>
      <c r="Y1332" s="1"/>
      <c r="Z1332" s="1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</row>
    <row r="1333" spans="1:4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5"/>
      <c r="T1333" s="1"/>
      <c r="U1333" s="1"/>
      <c r="V1333" s="1"/>
      <c r="W1333" s="1"/>
      <c r="X1333" s="1"/>
      <c r="Y1333" s="1"/>
      <c r="Z1333" s="1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</row>
    <row r="1334" spans="1:4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5"/>
      <c r="T1334" s="1"/>
      <c r="U1334" s="1"/>
      <c r="V1334" s="1"/>
      <c r="W1334" s="1"/>
      <c r="X1334" s="1"/>
      <c r="Y1334" s="1"/>
      <c r="Z1334" s="1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</row>
    <row r="1335" spans="1:4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5"/>
      <c r="T1335" s="1"/>
      <c r="U1335" s="1"/>
      <c r="V1335" s="1"/>
      <c r="W1335" s="1"/>
      <c r="X1335" s="1"/>
      <c r="Y1335" s="1"/>
      <c r="Z1335" s="1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</row>
    <row r="1336" spans="1:4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5"/>
      <c r="T1336" s="1"/>
      <c r="U1336" s="1"/>
      <c r="V1336" s="1"/>
      <c r="W1336" s="1"/>
      <c r="X1336" s="1"/>
      <c r="Y1336" s="1"/>
      <c r="Z1336" s="1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</row>
    <row r="1337" spans="1:4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5"/>
      <c r="T1337" s="1"/>
      <c r="U1337" s="1"/>
      <c r="V1337" s="1"/>
      <c r="W1337" s="1"/>
      <c r="X1337" s="1"/>
      <c r="Y1337" s="1"/>
      <c r="Z1337" s="1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</row>
    <row r="1338" spans="1:4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5"/>
      <c r="T1338" s="1"/>
      <c r="U1338" s="1"/>
      <c r="V1338" s="1"/>
      <c r="W1338" s="1"/>
      <c r="X1338" s="1"/>
      <c r="Y1338" s="1"/>
      <c r="Z1338" s="1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</row>
    <row r="1339" spans="1:4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5"/>
      <c r="T1339" s="1"/>
      <c r="U1339" s="1"/>
      <c r="V1339" s="1"/>
      <c r="W1339" s="1"/>
      <c r="X1339" s="1"/>
      <c r="Y1339" s="1"/>
      <c r="Z1339" s="1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</row>
    <row r="1340" spans="1:4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5"/>
      <c r="T1340" s="1"/>
      <c r="U1340" s="1"/>
      <c r="V1340" s="1"/>
      <c r="W1340" s="1"/>
      <c r="X1340" s="1"/>
      <c r="Y1340" s="1"/>
      <c r="Z1340" s="1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</row>
    <row r="1341" spans="1:4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5"/>
      <c r="T1341" s="1"/>
      <c r="U1341" s="1"/>
      <c r="V1341" s="1"/>
      <c r="W1341" s="1"/>
      <c r="X1341" s="1"/>
      <c r="Y1341" s="1"/>
      <c r="Z1341" s="1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</row>
    <row r="1342" spans="1:4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5"/>
      <c r="T1342" s="1"/>
      <c r="U1342" s="1"/>
      <c r="V1342" s="1"/>
      <c r="W1342" s="1"/>
      <c r="X1342" s="1"/>
      <c r="Y1342" s="1"/>
      <c r="Z1342" s="1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</row>
    <row r="1343" spans="1:4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5"/>
      <c r="T1343" s="1"/>
      <c r="U1343" s="1"/>
      <c r="V1343" s="1"/>
      <c r="W1343" s="1"/>
      <c r="X1343" s="1"/>
      <c r="Y1343" s="1"/>
      <c r="Z1343" s="1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</row>
    <row r="1344" spans="1:4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5"/>
      <c r="T1344" s="1"/>
      <c r="U1344" s="1"/>
      <c r="V1344" s="1"/>
      <c r="W1344" s="1"/>
      <c r="X1344" s="1"/>
      <c r="Y1344" s="1"/>
      <c r="Z1344" s="1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</row>
    <row r="1345" spans="1:4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5"/>
      <c r="T1345" s="1"/>
      <c r="U1345" s="1"/>
      <c r="V1345" s="1"/>
      <c r="W1345" s="1"/>
      <c r="X1345" s="1"/>
      <c r="Y1345" s="1"/>
      <c r="Z1345" s="1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</row>
    <row r="1346" spans="1:4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5"/>
      <c r="T1346" s="1"/>
      <c r="U1346" s="1"/>
      <c r="V1346" s="1"/>
      <c r="W1346" s="1"/>
      <c r="X1346" s="1"/>
      <c r="Y1346" s="1"/>
      <c r="Z1346" s="1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</row>
    <row r="1347" spans="1:4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5"/>
      <c r="T1347" s="1"/>
      <c r="U1347" s="1"/>
      <c r="V1347" s="1"/>
      <c r="W1347" s="1"/>
      <c r="X1347" s="1"/>
      <c r="Y1347" s="1"/>
      <c r="Z1347" s="1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</row>
    <row r="1348" spans="1:4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5"/>
      <c r="T1348" s="1"/>
      <c r="U1348" s="1"/>
      <c r="V1348" s="1"/>
      <c r="W1348" s="1"/>
      <c r="X1348" s="1"/>
      <c r="Y1348" s="1"/>
      <c r="Z1348" s="1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</row>
    <row r="1349" spans="1:4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5"/>
      <c r="T1349" s="1"/>
      <c r="U1349" s="1"/>
      <c r="V1349" s="1"/>
      <c r="W1349" s="1"/>
      <c r="X1349" s="1"/>
      <c r="Y1349" s="1"/>
      <c r="Z1349" s="1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</row>
    <row r="1350" spans="1:4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5"/>
      <c r="T1350" s="1"/>
      <c r="U1350" s="1"/>
      <c r="V1350" s="1"/>
      <c r="W1350" s="1"/>
      <c r="X1350" s="1"/>
      <c r="Y1350" s="1"/>
      <c r="Z1350" s="1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</row>
    <row r="1351" spans="1:4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5"/>
      <c r="T1351" s="1"/>
      <c r="U1351" s="1"/>
      <c r="V1351" s="1"/>
      <c r="W1351" s="1"/>
      <c r="X1351" s="1"/>
      <c r="Y1351" s="1"/>
      <c r="Z1351" s="1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</row>
    <row r="1352" spans="1:4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5"/>
      <c r="T1352" s="1"/>
      <c r="U1352" s="1"/>
      <c r="V1352" s="1"/>
      <c r="W1352" s="1"/>
      <c r="X1352" s="1"/>
      <c r="Y1352" s="1"/>
      <c r="Z1352" s="1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</row>
    <row r="1353" spans="1:4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5"/>
      <c r="T1353" s="1"/>
      <c r="U1353" s="1"/>
      <c r="V1353" s="1"/>
      <c r="W1353" s="1"/>
      <c r="X1353" s="1"/>
      <c r="Y1353" s="1"/>
      <c r="Z1353" s="1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</row>
    <row r="1354" spans="1:4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5"/>
      <c r="T1354" s="1"/>
      <c r="U1354" s="1"/>
      <c r="V1354" s="1"/>
      <c r="W1354" s="1"/>
      <c r="X1354" s="1"/>
      <c r="Y1354" s="1"/>
      <c r="Z1354" s="1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</row>
    <row r="1355" spans="1:4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5"/>
      <c r="T1355" s="1"/>
      <c r="U1355" s="1"/>
      <c r="V1355" s="1"/>
      <c r="W1355" s="1"/>
      <c r="X1355" s="1"/>
      <c r="Y1355" s="1"/>
      <c r="Z1355" s="1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</row>
    <row r="1356" spans="1:4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5"/>
      <c r="T1356" s="1"/>
      <c r="U1356" s="1"/>
      <c r="V1356" s="1"/>
      <c r="W1356" s="1"/>
      <c r="X1356" s="1"/>
      <c r="Y1356" s="1"/>
      <c r="Z1356" s="1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</row>
    <row r="1357" spans="1:4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5"/>
      <c r="T1357" s="1"/>
      <c r="U1357" s="1"/>
      <c r="V1357" s="1"/>
      <c r="W1357" s="1"/>
      <c r="X1357" s="1"/>
      <c r="Y1357" s="1"/>
      <c r="Z1357" s="1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</row>
    <row r="1358" spans="1:4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5"/>
      <c r="T1358" s="1"/>
      <c r="U1358" s="1"/>
      <c r="V1358" s="1"/>
      <c r="W1358" s="1"/>
      <c r="X1358" s="1"/>
      <c r="Y1358" s="1"/>
      <c r="Z1358" s="1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</row>
    <row r="1359" spans="1:4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5"/>
      <c r="T1359" s="1"/>
      <c r="U1359" s="1"/>
      <c r="V1359" s="1"/>
      <c r="W1359" s="1"/>
      <c r="X1359" s="1"/>
      <c r="Y1359" s="1"/>
      <c r="Z1359" s="1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</row>
    <row r="1360" spans="1:4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5"/>
      <c r="T1360" s="1"/>
      <c r="U1360" s="1"/>
      <c r="V1360" s="1"/>
      <c r="W1360" s="1"/>
      <c r="X1360" s="1"/>
      <c r="Y1360" s="1"/>
      <c r="Z1360" s="1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</row>
    <row r="1361" spans="1:4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5"/>
      <c r="T1361" s="1"/>
      <c r="U1361" s="1"/>
      <c r="V1361" s="1"/>
      <c r="W1361" s="1"/>
      <c r="X1361" s="1"/>
      <c r="Y1361" s="1"/>
      <c r="Z1361" s="1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</row>
    <row r="1362" spans="1:4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5"/>
      <c r="T1362" s="1"/>
      <c r="U1362" s="1"/>
      <c r="V1362" s="1"/>
      <c r="W1362" s="1"/>
      <c r="X1362" s="1"/>
      <c r="Y1362" s="1"/>
      <c r="Z1362" s="1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</row>
    <row r="1363" spans="1:4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5"/>
      <c r="T1363" s="1"/>
      <c r="U1363" s="1"/>
      <c r="V1363" s="1"/>
      <c r="W1363" s="1"/>
      <c r="X1363" s="1"/>
      <c r="Y1363" s="1"/>
      <c r="Z1363" s="1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</row>
    <row r="1364" spans="1:4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5"/>
      <c r="T1364" s="1"/>
      <c r="U1364" s="1"/>
      <c r="V1364" s="1"/>
      <c r="W1364" s="1"/>
      <c r="X1364" s="1"/>
      <c r="Y1364" s="1"/>
      <c r="Z1364" s="1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</row>
    <row r="1365" spans="1:4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5"/>
      <c r="T1365" s="1"/>
      <c r="U1365" s="1"/>
      <c r="V1365" s="1"/>
      <c r="W1365" s="1"/>
      <c r="X1365" s="1"/>
      <c r="Y1365" s="1"/>
      <c r="Z1365" s="1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</row>
    <row r="1366" spans="1:4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5"/>
      <c r="T1366" s="1"/>
      <c r="U1366" s="1"/>
      <c r="V1366" s="1"/>
      <c r="W1366" s="1"/>
      <c r="X1366" s="1"/>
      <c r="Y1366" s="1"/>
      <c r="Z1366" s="1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</row>
    <row r="1367" spans="1:4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5"/>
      <c r="T1367" s="1"/>
      <c r="U1367" s="1"/>
      <c r="V1367" s="1"/>
      <c r="W1367" s="1"/>
      <c r="X1367" s="1"/>
      <c r="Y1367" s="1"/>
      <c r="Z1367" s="1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</row>
    <row r="1368" spans="1:4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5"/>
      <c r="T1368" s="1"/>
      <c r="U1368" s="1"/>
      <c r="V1368" s="1"/>
      <c r="W1368" s="1"/>
      <c r="X1368" s="1"/>
      <c r="Y1368" s="1"/>
      <c r="Z1368" s="1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</row>
    <row r="1369" spans="1:4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5"/>
      <c r="T1369" s="1"/>
      <c r="U1369" s="1"/>
      <c r="V1369" s="1"/>
      <c r="W1369" s="1"/>
      <c r="X1369" s="1"/>
      <c r="Y1369" s="1"/>
      <c r="Z1369" s="1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</row>
    <row r="1370" spans="1:4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5"/>
      <c r="T1370" s="1"/>
      <c r="U1370" s="1"/>
      <c r="V1370" s="1"/>
      <c r="W1370" s="1"/>
      <c r="X1370" s="1"/>
      <c r="Y1370" s="1"/>
      <c r="Z1370" s="1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</row>
    <row r="1371" spans="1:4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5"/>
      <c r="T1371" s="1"/>
      <c r="U1371" s="1"/>
      <c r="V1371" s="1"/>
      <c r="W1371" s="1"/>
      <c r="X1371" s="1"/>
      <c r="Y1371" s="1"/>
      <c r="Z1371" s="1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</row>
    <row r="1372" spans="1:4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5"/>
      <c r="T1372" s="1"/>
      <c r="U1372" s="1"/>
      <c r="V1372" s="1"/>
      <c r="W1372" s="1"/>
      <c r="X1372" s="1"/>
      <c r="Y1372" s="1"/>
      <c r="Z1372" s="1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</row>
    <row r="1373" spans="1:4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5"/>
      <c r="T1373" s="1"/>
      <c r="U1373" s="1"/>
      <c r="V1373" s="1"/>
      <c r="W1373" s="1"/>
      <c r="X1373" s="1"/>
      <c r="Y1373" s="1"/>
      <c r="Z1373" s="1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</row>
    <row r="1374" spans="1:4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5"/>
      <c r="T1374" s="1"/>
      <c r="U1374" s="1"/>
      <c r="V1374" s="1"/>
      <c r="W1374" s="1"/>
      <c r="X1374" s="1"/>
      <c r="Y1374" s="1"/>
      <c r="Z1374" s="1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</row>
    <row r="1375" spans="1:4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5"/>
      <c r="T1375" s="1"/>
      <c r="U1375" s="1"/>
      <c r="V1375" s="1"/>
      <c r="W1375" s="1"/>
      <c r="X1375" s="1"/>
      <c r="Y1375" s="1"/>
      <c r="Z1375" s="1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</row>
    <row r="1376" spans="1:4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5"/>
      <c r="T1376" s="1"/>
      <c r="U1376" s="1"/>
      <c r="V1376" s="1"/>
      <c r="W1376" s="1"/>
      <c r="X1376" s="1"/>
      <c r="Y1376" s="1"/>
      <c r="Z1376" s="1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</row>
    <row r="1377" spans="1:4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5"/>
      <c r="T1377" s="1"/>
      <c r="U1377" s="1"/>
      <c r="V1377" s="1"/>
      <c r="W1377" s="1"/>
      <c r="X1377" s="1"/>
      <c r="Y1377" s="1"/>
      <c r="Z1377" s="1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</row>
    <row r="1378" spans="1:4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5"/>
      <c r="T1378" s="1"/>
      <c r="U1378" s="1"/>
      <c r="V1378" s="1"/>
      <c r="W1378" s="1"/>
      <c r="X1378" s="1"/>
      <c r="Y1378" s="1"/>
      <c r="Z1378" s="1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</row>
    <row r="1379" spans="1:4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5"/>
      <c r="T1379" s="1"/>
      <c r="U1379" s="1"/>
      <c r="V1379" s="1"/>
      <c r="W1379" s="1"/>
      <c r="X1379" s="1"/>
      <c r="Y1379" s="1"/>
      <c r="Z1379" s="1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</row>
    <row r="1380" spans="1:4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5"/>
      <c r="T1380" s="1"/>
      <c r="U1380" s="1"/>
      <c r="V1380" s="1"/>
      <c r="W1380" s="1"/>
      <c r="X1380" s="1"/>
      <c r="Y1380" s="1"/>
      <c r="Z1380" s="1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</row>
    <row r="1381" spans="1:4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5"/>
      <c r="T1381" s="1"/>
      <c r="U1381" s="1"/>
      <c r="V1381" s="1"/>
      <c r="W1381" s="1"/>
      <c r="X1381" s="1"/>
      <c r="Y1381" s="1"/>
      <c r="Z1381" s="1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</row>
    <row r="1382" spans="1:4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5"/>
      <c r="T1382" s="1"/>
      <c r="U1382" s="1"/>
      <c r="V1382" s="1"/>
      <c r="W1382" s="1"/>
      <c r="X1382" s="1"/>
      <c r="Y1382" s="1"/>
      <c r="Z1382" s="1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</row>
    <row r="1383" spans="1:42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5"/>
      <c r="T1383" s="1"/>
      <c r="U1383" s="1"/>
      <c r="V1383" s="1"/>
      <c r="W1383" s="1"/>
      <c r="X1383" s="1"/>
      <c r="Y1383" s="1"/>
      <c r="Z1383" s="1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</row>
    <row r="1384" spans="1:42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5"/>
      <c r="T1384" s="1"/>
      <c r="U1384" s="1"/>
      <c r="V1384" s="1"/>
      <c r="W1384" s="1"/>
      <c r="X1384" s="1"/>
      <c r="Y1384" s="1"/>
      <c r="Z1384" s="1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</row>
    <row r="1385" spans="1:42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5"/>
      <c r="T1385" s="1"/>
      <c r="U1385" s="1"/>
      <c r="V1385" s="1"/>
      <c r="W1385" s="1"/>
      <c r="X1385" s="1"/>
      <c r="Y1385" s="1"/>
      <c r="Z1385" s="1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</row>
    <row r="1386" spans="1:42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5"/>
      <c r="T1386" s="1"/>
      <c r="U1386" s="1"/>
      <c r="V1386" s="1"/>
      <c r="W1386" s="1"/>
      <c r="X1386" s="1"/>
      <c r="Y1386" s="1"/>
      <c r="Z1386" s="1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</row>
    <row r="1387" spans="1:42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5"/>
      <c r="T1387" s="1"/>
      <c r="U1387" s="1"/>
      <c r="V1387" s="1"/>
      <c r="W1387" s="1"/>
      <c r="X1387" s="1"/>
      <c r="Y1387" s="1"/>
      <c r="Z1387" s="1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</row>
    <row r="1388" spans="1:42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5"/>
      <c r="T1388" s="1"/>
      <c r="U1388" s="1"/>
      <c r="V1388" s="1"/>
      <c r="W1388" s="1"/>
      <c r="X1388" s="1"/>
      <c r="Y1388" s="1"/>
      <c r="Z1388" s="1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</row>
    <row r="1389" spans="1:42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5"/>
      <c r="T1389" s="1"/>
      <c r="U1389" s="1"/>
      <c r="V1389" s="1"/>
      <c r="W1389" s="1"/>
      <c r="X1389" s="1"/>
      <c r="Y1389" s="1"/>
      <c r="Z1389" s="1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</row>
    <row r="1390" spans="1:42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5"/>
      <c r="T1390" s="1"/>
      <c r="U1390" s="1"/>
      <c r="V1390" s="1"/>
      <c r="W1390" s="1"/>
      <c r="X1390" s="1"/>
      <c r="Y1390" s="1"/>
      <c r="Z1390" s="1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</row>
    <row r="1391" spans="1:42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5"/>
      <c r="T1391" s="1"/>
      <c r="U1391" s="1"/>
      <c r="V1391" s="1"/>
      <c r="W1391" s="1"/>
      <c r="X1391" s="1"/>
      <c r="Y1391" s="1"/>
      <c r="Z1391" s="1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</row>
    <row r="1392" spans="1:42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5"/>
      <c r="T1392" s="1"/>
      <c r="U1392" s="1"/>
      <c r="V1392" s="1"/>
      <c r="W1392" s="1"/>
      <c r="X1392" s="1"/>
      <c r="Y1392" s="1"/>
      <c r="Z1392" s="1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</row>
    <row r="1393" spans="1:42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5"/>
      <c r="T1393" s="1"/>
      <c r="U1393" s="1"/>
      <c r="V1393" s="1"/>
      <c r="W1393" s="1"/>
      <c r="X1393" s="1"/>
      <c r="Y1393" s="1"/>
      <c r="Z1393" s="1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</row>
    <row r="1394" spans="1:42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5"/>
      <c r="T1394" s="1"/>
      <c r="U1394" s="1"/>
      <c r="V1394" s="1"/>
      <c r="W1394" s="1"/>
      <c r="X1394" s="1"/>
      <c r="Y1394" s="1"/>
      <c r="Z1394" s="1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</row>
    <row r="1395" spans="1:42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5"/>
      <c r="T1395" s="1"/>
      <c r="U1395" s="1"/>
      <c r="V1395" s="1"/>
      <c r="W1395" s="1"/>
      <c r="X1395" s="1"/>
      <c r="Y1395" s="1"/>
      <c r="Z1395" s="1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</row>
    <row r="1396" spans="1:42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5"/>
      <c r="T1396" s="1"/>
      <c r="U1396" s="1"/>
      <c r="V1396" s="1"/>
      <c r="W1396" s="1"/>
      <c r="X1396" s="1"/>
      <c r="Y1396" s="1"/>
      <c r="Z1396" s="1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</row>
    <row r="1397" spans="1:42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5"/>
      <c r="T1397" s="1"/>
      <c r="U1397" s="1"/>
      <c r="V1397" s="1"/>
      <c r="W1397" s="1"/>
      <c r="X1397" s="1"/>
      <c r="Y1397" s="1"/>
      <c r="Z1397" s="1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</row>
    <row r="1398" spans="1:42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5"/>
      <c r="T1398" s="1"/>
      <c r="U1398" s="1"/>
      <c r="V1398" s="1"/>
      <c r="W1398" s="1"/>
      <c r="X1398" s="1"/>
      <c r="Y1398" s="1"/>
      <c r="Z1398" s="1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</row>
    <row r="1399" spans="1:42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5"/>
      <c r="T1399" s="1"/>
      <c r="U1399" s="1"/>
      <c r="V1399" s="1"/>
      <c r="W1399" s="1"/>
      <c r="X1399" s="1"/>
      <c r="Y1399" s="1"/>
      <c r="Z1399" s="1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</row>
    <row r="1400" spans="1:42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5"/>
      <c r="T1400" s="1"/>
      <c r="U1400" s="1"/>
      <c r="V1400" s="1"/>
      <c r="W1400" s="1"/>
      <c r="X1400" s="1"/>
      <c r="Y1400" s="1"/>
      <c r="Z1400" s="1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</row>
    <row r="1401" spans="1:42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5"/>
      <c r="T1401" s="1"/>
      <c r="U1401" s="1"/>
      <c r="V1401" s="1"/>
      <c r="W1401" s="1"/>
      <c r="X1401" s="1"/>
      <c r="Y1401" s="1"/>
      <c r="Z1401" s="1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</row>
    <row r="1402" spans="1:42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5"/>
      <c r="T1402" s="1"/>
      <c r="U1402" s="1"/>
      <c r="V1402" s="1"/>
      <c r="W1402" s="1"/>
      <c r="X1402" s="1"/>
      <c r="Y1402" s="1"/>
      <c r="Z1402" s="1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</row>
    <row r="1403" spans="1:42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5"/>
      <c r="T1403" s="1"/>
      <c r="U1403" s="1"/>
      <c r="V1403" s="1"/>
      <c r="W1403" s="1"/>
      <c r="X1403" s="1"/>
      <c r="Y1403" s="1"/>
      <c r="Z1403" s="1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scale="55" r:id="rId1"/>
  <rowBreaks count="29" manualBreakCount="29">
    <brk id="12" max="255" man="1"/>
    <brk id="75" max="255" man="1"/>
    <brk id="132" max="255" man="1"/>
    <brk id="158" max="255" man="1"/>
    <brk id="204" max="255" man="1"/>
    <brk id="230" max="255" man="1"/>
    <brk id="276" max="255" man="1"/>
    <brk id="322" max="255" man="1"/>
    <brk id="370" max="255" man="1"/>
    <brk id="418" max="255" man="1"/>
    <brk id="444" max="255" man="1"/>
    <brk id="471" max="255" man="1"/>
    <brk id="497" max="255" man="1"/>
    <brk id="543" max="255" man="1"/>
    <brk id="589" max="255" man="1"/>
    <brk id="636" max="255" man="1"/>
    <brk id="682" max="255" man="1"/>
    <brk id="729" max="255" man="1"/>
    <brk id="775" max="255" man="1"/>
    <brk id="821" max="255" man="1"/>
    <brk id="868" max="255" man="1"/>
    <brk id="914" max="255" man="1"/>
    <brk id="961" max="255" man="1"/>
    <brk id="1009" max="255" man="1"/>
    <brk id="1058" max="255" man="1"/>
    <brk id="1105" max="255" man="1"/>
    <brk id="1145" max="255" man="1"/>
    <brk id="1186" max="255" man="1"/>
    <brk id="12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2019-07-27T17:21:25Z</cp:lastPrinted>
  <dcterms:created xsi:type="dcterms:W3CDTF">2019-07-23T13:56:56Z</dcterms:created>
  <dcterms:modified xsi:type="dcterms:W3CDTF">2019-07-30T18:45:31Z</dcterms:modified>
  <cp:category/>
  <cp:version/>
  <cp:contentType/>
  <cp:contentStatus/>
</cp:coreProperties>
</file>